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İdareler Uygulama Projeleri\SUİŞ GAZİANTEP PROJE\GASKI ANALİZLER\2023 rapor ek revize\"/>
    </mc:Choice>
  </mc:AlternateContent>
  <xr:revisionPtr revIDLastSave="0" documentId="13_ncr:1_{F3B0C79E-B522-43F0-BBC8-1288D165F90A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MNF Analiz Örnek" sheetId="19" r:id="rId1"/>
  </sheets>
  <calcPr calcId="191029"/>
</workbook>
</file>

<file path=xl/calcChain.xml><?xml version="1.0" encoding="utf-8"?>
<calcChain xmlns="http://schemas.openxmlformats.org/spreadsheetml/2006/main">
  <c r="B474" i="19" l="1"/>
  <c r="B473" i="19"/>
  <c r="B472" i="19"/>
  <c r="B471" i="19"/>
  <c r="B470" i="19"/>
  <c r="B469" i="19"/>
  <c r="B468" i="19"/>
  <c r="B467" i="19"/>
  <c r="B466" i="19"/>
  <c r="B465" i="19"/>
  <c r="B464" i="19"/>
  <c r="B463" i="19"/>
  <c r="B462" i="19"/>
  <c r="B461" i="19"/>
  <c r="B460" i="19"/>
  <c r="B459" i="19"/>
  <c r="B458" i="19"/>
  <c r="B457" i="19"/>
  <c r="B456" i="19"/>
  <c r="B455" i="19"/>
  <c r="B454" i="19"/>
  <c r="B453" i="19"/>
  <c r="B452" i="19"/>
  <c r="B451" i="19"/>
  <c r="B450" i="19"/>
  <c r="B449" i="19"/>
  <c r="B448" i="19"/>
  <c r="B447" i="19"/>
  <c r="B446" i="19"/>
  <c r="B445" i="19"/>
  <c r="B444" i="19"/>
  <c r="B443" i="19"/>
  <c r="B442" i="19"/>
  <c r="B441" i="19"/>
  <c r="B440" i="19"/>
  <c r="B439" i="19"/>
  <c r="B438" i="19"/>
  <c r="B437" i="19"/>
  <c r="B436" i="19"/>
  <c r="B435" i="19"/>
  <c r="B434" i="19"/>
  <c r="B433" i="19"/>
  <c r="B432" i="19"/>
  <c r="B431" i="19"/>
  <c r="B430" i="19"/>
  <c r="B429" i="19"/>
  <c r="B428" i="19"/>
  <c r="B427" i="19"/>
  <c r="B426" i="19"/>
  <c r="B425" i="19"/>
  <c r="B424" i="19"/>
  <c r="B423" i="19"/>
  <c r="B422" i="19"/>
  <c r="B421" i="19"/>
  <c r="B420" i="19"/>
  <c r="B419" i="19"/>
  <c r="B418" i="19"/>
  <c r="B417" i="19"/>
  <c r="B416" i="19"/>
  <c r="B415" i="19"/>
  <c r="B414" i="19"/>
  <c r="B413" i="19"/>
  <c r="B412" i="19"/>
  <c r="B411" i="19"/>
  <c r="B410" i="19"/>
  <c r="B409" i="19"/>
  <c r="B408" i="19"/>
  <c r="B407" i="19"/>
  <c r="B406" i="19"/>
  <c r="B405" i="19"/>
  <c r="B404" i="19"/>
  <c r="B403" i="19"/>
  <c r="B402" i="19"/>
  <c r="B401" i="19"/>
  <c r="B400" i="19"/>
  <c r="B399" i="19"/>
  <c r="B398" i="19"/>
  <c r="B397" i="19"/>
  <c r="B396" i="19"/>
  <c r="B395" i="19"/>
  <c r="B394" i="19"/>
  <c r="B393" i="19"/>
  <c r="B392" i="19"/>
  <c r="B391" i="19"/>
  <c r="B390" i="19"/>
  <c r="B389" i="19"/>
  <c r="B388" i="19"/>
  <c r="B387" i="19"/>
  <c r="B386" i="19"/>
  <c r="B385" i="19"/>
  <c r="B384" i="19"/>
  <c r="B383" i="19"/>
  <c r="B382" i="19"/>
  <c r="B381" i="19"/>
  <c r="B380" i="19"/>
  <c r="B379" i="19"/>
  <c r="B378" i="19"/>
  <c r="B377" i="19"/>
  <c r="B376" i="19"/>
  <c r="B375" i="19"/>
  <c r="B374" i="19"/>
  <c r="B373" i="19"/>
  <c r="B372" i="19"/>
  <c r="B371" i="19"/>
  <c r="B370" i="19"/>
  <c r="B369" i="19"/>
  <c r="B368" i="19"/>
  <c r="B367" i="19"/>
  <c r="B366" i="19"/>
  <c r="B365" i="19"/>
  <c r="B364" i="19"/>
  <c r="B363" i="19"/>
  <c r="B362" i="19"/>
  <c r="B361" i="19"/>
  <c r="B360" i="19"/>
  <c r="B359" i="19"/>
  <c r="B358" i="19"/>
  <c r="B357" i="19"/>
  <c r="B356" i="19"/>
  <c r="B355" i="19"/>
  <c r="B354" i="19"/>
  <c r="B353" i="19"/>
  <c r="B352" i="19"/>
  <c r="B351" i="19"/>
  <c r="B350" i="19"/>
  <c r="B349" i="19"/>
  <c r="B348" i="19"/>
  <c r="B347" i="19"/>
  <c r="B346" i="19"/>
  <c r="B345" i="19"/>
  <c r="B344" i="19"/>
  <c r="B343" i="19"/>
  <c r="B342" i="19"/>
  <c r="B341" i="19"/>
  <c r="B340" i="19"/>
  <c r="B339" i="19"/>
  <c r="B338" i="19"/>
  <c r="B337" i="19"/>
  <c r="B336" i="19"/>
  <c r="B335" i="19"/>
  <c r="B334" i="19"/>
  <c r="B333" i="19"/>
  <c r="B332" i="19"/>
  <c r="B331" i="19"/>
  <c r="B330" i="19"/>
  <c r="B329" i="19"/>
  <c r="B328" i="19"/>
  <c r="B327" i="19"/>
  <c r="B326" i="19"/>
  <c r="B325" i="19"/>
  <c r="B324" i="19"/>
  <c r="B323" i="19"/>
  <c r="B322" i="19"/>
  <c r="B321" i="19"/>
  <c r="B320" i="19"/>
  <c r="B319" i="19"/>
  <c r="B318" i="19"/>
  <c r="B317" i="19"/>
  <c r="B316" i="19"/>
  <c r="B315" i="19"/>
  <c r="B314" i="19"/>
  <c r="B313" i="19"/>
  <c r="B312" i="19"/>
  <c r="B311" i="19"/>
  <c r="B310" i="19"/>
  <c r="B309" i="19"/>
  <c r="B308" i="19"/>
  <c r="B307" i="19"/>
  <c r="B306" i="19"/>
  <c r="B305" i="19"/>
  <c r="B304" i="19"/>
  <c r="B303" i="19"/>
  <c r="B302" i="19"/>
  <c r="B301" i="19"/>
  <c r="B300" i="19"/>
  <c r="B299" i="19"/>
  <c r="B298" i="19"/>
  <c r="B297" i="19"/>
  <c r="B296" i="19"/>
  <c r="B295" i="19"/>
  <c r="B294" i="19"/>
  <c r="B293" i="19"/>
  <c r="B292" i="19"/>
  <c r="B291" i="19"/>
  <c r="B290" i="19"/>
  <c r="B289" i="19"/>
  <c r="B288" i="19"/>
  <c r="B287" i="19"/>
  <c r="B286" i="19"/>
  <c r="B285" i="19"/>
  <c r="B284" i="19"/>
  <c r="B283" i="19"/>
  <c r="B282" i="19"/>
  <c r="B281" i="19"/>
  <c r="B280" i="19"/>
  <c r="B279" i="19"/>
  <c r="B278" i="19"/>
  <c r="B277" i="19"/>
  <c r="B276" i="19"/>
  <c r="B275" i="19"/>
  <c r="B274" i="19"/>
  <c r="B273" i="19"/>
  <c r="B272" i="19"/>
  <c r="B271" i="19"/>
  <c r="B270" i="19"/>
  <c r="B269" i="19"/>
  <c r="B268" i="19"/>
  <c r="B267" i="19"/>
  <c r="B266" i="19"/>
  <c r="B265" i="19"/>
  <c r="B264" i="19"/>
  <c r="B263" i="19"/>
  <c r="B262" i="19"/>
  <c r="B261" i="19"/>
  <c r="B260" i="19"/>
  <c r="B259" i="19"/>
  <c r="B258" i="19"/>
  <c r="B257" i="19"/>
  <c r="B256" i="19"/>
  <c r="B255" i="19"/>
  <c r="B254" i="19"/>
  <c r="B253" i="19"/>
  <c r="B252" i="19"/>
  <c r="B251" i="19"/>
  <c r="B250" i="19"/>
  <c r="B249" i="19"/>
  <c r="B248" i="19"/>
  <c r="B247" i="19"/>
  <c r="B246" i="19"/>
  <c r="B245" i="19"/>
  <c r="B244" i="19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1" i="19"/>
  <c r="B220" i="19"/>
  <c r="B219" i="19"/>
  <c r="B218" i="19"/>
  <c r="B217" i="19"/>
  <c r="B216" i="19"/>
  <c r="B215" i="19"/>
  <c r="B214" i="19"/>
  <c r="B213" i="19"/>
  <c r="B212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V32" i="19" l="1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D6" i="19" l="1"/>
  <c r="D12" i="19"/>
  <c r="D9" i="19"/>
  <c r="C474" i="19"/>
  <c r="C473" i="19"/>
  <c r="C472" i="19"/>
  <c r="C471" i="19"/>
  <c r="C470" i="19"/>
  <c r="C469" i="19"/>
  <c r="C468" i="19"/>
  <c r="C467" i="19"/>
  <c r="C466" i="19"/>
  <c r="C465" i="19"/>
  <c r="C464" i="19"/>
  <c r="C463" i="19"/>
  <c r="C462" i="19"/>
  <c r="C461" i="19"/>
  <c r="C460" i="19"/>
  <c r="C459" i="19"/>
  <c r="C458" i="19"/>
  <c r="C457" i="19"/>
  <c r="C456" i="19"/>
  <c r="C455" i="19"/>
  <c r="C454" i="19"/>
  <c r="C453" i="19"/>
  <c r="C452" i="19"/>
  <c r="C451" i="19"/>
  <c r="C450" i="19"/>
  <c r="C449" i="19"/>
  <c r="C448" i="19"/>
  <c r="C447" i="19"/>
  <c r="C446" i="19"/>
  <c r="C445" i="19"/>
  <c r="C444" i="19"/>
  <c r="C443" i="19"/>
  <c r="C442" i="19"/>
  <c r="C441" i="19"/>
  <c r="C440" i="19"/>
  <c r="C439" i="19"/>
  <c r="C438" i="19"/>
  <c r="C437" i="19"/>
  <c r="C436" i="19"/>
  <c r="C435" i="19"/>
  <c r="C434" i="19"/>
  <c r="C433" i="19"/>
  <c r="C432" i="19"/>
  <c r="C431" i="19"/>
  <c r="C430" i="19"/>
  <c r="C429" i="19"/>
  <c r="C428" i="19"/>
  <c r="C427" i="19"/>
  <c r="C426" i="19"/>
  <c r="C425" i="19"/>
  <c r="C424" i="19"/>
  <c r="C423" i="19"/>
  <c r="C422" i="19"/>
  <c r="C421" i="19"/>
  <c r="C420" i="19"/>
  <c r="C419" i="19"/>
  <c r="C418" i="19"/>
  <c r="C417" i="19"/>
  <c r="C416" i="19"/>
  <c r="C415" i="19"/>
  <c r="C414" i="19"/>
  <c r="C413" i="19"/>
  <c r="C412" i="19"/>
  <c r="C411" i="19"/>
  <c r="C410" i="19"/>
  <c r="C409" i="19"/>
  <c r="C408" i="19"/>
  <c r="C407" i="19"/>
  <c r="C406" i="19"/>
  <c r="C405" i="19"/>
  <c r="C404" i="19"/>
  <c r="C403" i="19"/>
  <c r="C402" i="19"/>
  <c r="C401" i="19"/>
  <c r="C400" i="19"/>
  <c r="C399" i="19"/>
  <c r="C398" i="19"/>
  <c r="C397" i="19"/>
  <c r="C396" i="19"/>
  <c r="C395" i="19"/>
  <c r="C394" i="19"/>
  <c r="C393" i="19"/>
  <c r="C392" i="19"/>
  <c r="C391" i="19"/>
  <c r="C390" i="19"/>
  <c r="C389" i="19"/>
  <c r="C388" i="19"/>
  <c r="C387" i="19"/>
  <c r="C386" i="19"/>
  <c r="C385" i="19"/>
  <c r="C384" i="19"/>
  <c r="C383" i="19"/>
  <c r="C382" i="19"/>
  <c r="C381" i="19"/>
  <c r="C380" i="19"/>
  <c r="C379" i="19"/>
  <c r="C378" i="19"/>
  <c r="C377" i="19"/>
  <c r="C376" i="19"/>
  <c r="C375" i="19"/>
  <c r="C374" i="19"/>
  <c r="C373" i="19"/>
  <c r="C372" i="19"/>
  <c r="C371" i="19"/>
  <c r="C370" i="19"/>
  <c r="C369" i="19"/>
  <c r="C368" i="19"/>
  <c r="C367" i="19"/>
  <c r="C366" i="19"/>
  <c r="C365" i="19"/>
  <c r="C364" i="19"/>
  <c r="C363" i="19"/>
  <c r="C362" i="19"/>
  <c r="C361" i="19"/>
  <c r="C360" i="19"/>
  <c r="C359" i="19"/>
  <c r="C358" i="19"/>
  <c r="C357" i="19"/>
  <c r="C356" i="19"/>
  <c r="C355" i="19"/>
  <c r="C354" i="19"/>
  <c r="C353" i="19"/>
  <c r="C352" i="19"/>
  <c r="C351" i="19"/>
  <c r="C350" i="19"/>
  <c r="C349" i="19"/>
  <c r="C348" i="19"/>
  <c r="C347" i="19"/>
  <c r="C346" i="19"/>
  <c r="C345" i="19"/>
  <c r="C344" i="19"/>
  <c r="C343" i="19"/>
  <c r="C342" i="19"/>
  <c r="C341" i="19"/>
  <c r="C340" i="19"/>
  <c r="C339" i="19"/>
  <c r="C338" i="19"/>
  <c r="C337" i="19"/>
  <c r="C336" i="19"/>
  <c r="C335" i="19"/>
  <c r="C334" i="19"/>
  <c r="C333" i="19"/>
  <c r="C332" i="19"/>
  <c r="C331" i="19"/>
  <c r="C330" i="19"/>
  <c r="C329" i="19"/>
  <c r="C328" i="19"/>
  <c r="C327" i="19"/>
  <c r="C326" i="19"/>
  <c r="C325" i="19"/>
  <c r="C324" i="19"/>
  <c r="C323" i="19"/>
  <c r="C322" i="19"/>
  <c r="C321" i="19"/>
  <c r="C320" i="19"/>
  <c r="C319" i="19"/>
  <c r="C318" i="19"/>
  <c r="C317" i="19"/>
  <c r="C316" i="19"/>
  <c r="C315" i="19"/>
  <c r="C314" i="19"/>
  <c r="C313" i="19"/>
  <c r="C312" i="19"/>
  <c r="C311" i="19"/>
  <c r="C310" i="19"/>
  <c r="C309" i="19"/>
  <c r="C308" i="19"/>
  <c r="C307" i="19"/>
  <c r="C306" i="19"/>
  <c r="C305" i="19"/>
  <c r="C304" i="19"/>
  <c r="C303" i="19"/>
  <c r="C302" i="19"/>
  <c r="C301" i="19"/>
  <c r="C300" i="19"/>
  <c r="C299" i="19"/>
  <c r="C298" i="19"/>
  <c r="C297" i="19"/>
  <c r="C296" i="19"/>
  <c r="C295" i="19"/>
  <c r="C294" i="19"/>
  <c r="C293" i="19"/>
  <c r="C292" i="19"/>
  <c r="C291" i="19"/>
  <c r="C290" i="19"/>
  <c r="C289" i="19"/>
  <c r="C288" i="19"/>
  <c r="C287" i="19"/>
  <c r="C286" i="19"/>
  <c r="C285" i="19"/>
  <c r="C284" i="19"/>
  <c r="C283" i="19"/>
  <c r="C282" i="19"/>
  <c r="C281" i="19"/>
  <c r="C280" i="19"/>
  <c r="C279" i="19"/>
  <c r="C278" i="19"/>
  <c r="C277" i="19"/>
  <c r="C276" i="19"/>
  <c r="C275" i="19"/>
  <c r="C274" i="19"/>
  <c r="C273" i="19"/>
  <c r="C272" i="19"/>
  <c r="C271" i="19"/>
  <c r="C270" i="19"/>
  <c r="C269" i="19"/>
  <c r="C268" i="19"/>
  <c r="C267" i="19"/>
  <c r="C266" i="19"/>
  <c r="C265" i="19"/>
  <c r="C264" i="19"/>
  <c r="C263" i="19"/>
  <c r="C262" i="19"/>
  <c r="C261" i="19"/>
  <c r="C260" i="19"/>
  <c r="C259" i="19"/>
  <c r="C258" i="19"/>
  <c r="C257" i="19"/>
  <c r="C256" i="19"/>
  <c r="C255" i="19"/>
  <c r="C254" i="19"/>
  <c r="C253" i="19"/>
  <c r="C252" i="19"/>
  <c r="C251" i="19"/>
  <c r="C250" i="19"/>
  <c r="C249" i="19"/>
  <c r="C248" i="19"/>
  <c r="C247" i="19"/>
  <c r="C246" i="19"/>
  <c r="C245" i="19"/>
  <c r="C244" i="19"/>
  <c r="C243" i="19"/>
  <c r="C242" i="19"/>
  <c r="C241" i="19"/>
  <c r="C240" i="19"/>
  <c r="C239" i="19"/>
  <c r="C238" i="19"/>
  <c r="C237" i="19"/>
  <c r="C236" i="19"/>
  <c r="C235" i="19"/>
  <c r="C234" i="19"/>
  <c r="C233" i="19"/>
  <c r="C232" i="19"/>
  <c r="C231" i="19"/>
  <c r="C230" i="19"/>
  <c r="C229" i="19"/>
  <c r="C228" i="19"/>
  <c r="C227" i="19"/>
  <c r="C226" i="19"/>
  <c r="C225" i="19"/>
  <c r="C224" i="19"/>
  <c r="C223" i="19"/>
  <c r="C222" i="19"/>
  <c r="C221" i="19"/>
  <c r="C220" i="19"/>
  <c r="C219" i="19"/>
  <c r="C218" i="19"/>
  <c r="C217" i="19"/>
  <c r="C216" i="19"/>
  <c r="C215" i="19"/>
  <c r="C214" i="19"/>
  <c r="C213" i="19"/>
  <c r="C212" i="19"/>
  <c r="C211" i="19"/>
  <c r="C210" i="19"/>
  <c r="C209" i="19"/>
  <c r="C208" i="19"/>
  <c r="C207" i="19"/>
  <c r="C206" i="19"/>
  <c r="C205" i="19"/>
  <c r="C204" i="19"/>
  <c r="C203" i="19"/>
  <c r="C202" i="19"/>
  <c r="C201" i="19"/>
  <c r="C200" i="19"/>
  <c r="C199" i="19"/>
  <c r="C198" i="19"/>
  <c r="C197" i="19"/>
  <c r="C196" i="19"/>
  <c r="C195" i="19"/>
  <c r="C194" i="19"/>
  <c r="C193" i="19"/>
  <c r="C192" i="19"/>
  <c r="C191" i="19"/>
  <c r="C190" i="19"/>
  <c r="C189" i="19"/>
  <c r="C188" i="19"/>
  <c r="C187" i="19"/>
  <c r="C186" i="19"/>
  <c r="C185" i="19"/>
  <c r="C184" i="19"/>
  <c r="C183" i="19"/>
  <c r="C182" i="19"/>
  <c r="C181" i="19"/>
  <c r="C180" i="19"/>
  <c r="C179" i="19"/>
  <c r="C178" i="19"/>
  <c r="C177" i="19"/>
  <c r="C176" i="19"/>
  <c r="C175" i="19"/>
  <c r="C174" i="19"/>
  <c r="C173" i="19"/>
  <c r="C172" i="19"/>
  <c r="C171" i="19"/>
  <c r="C170" i="19"/>
  <c r="C169" i="19"/>
  <c r="C168" i="19"/>
  <c r="C167" i="19"/>
  <c r="C166" i="19"/>
  <c r="C165" i="19"/>
  <c r="C164" i="19"/>
  <c r="C163" i="19"/>
  <c r="C162" i="19"/>
  <c r="C161" i="19"/>
  <c r="C160" i="19"/>
  <c r="C159" i="19"/>
  <c r="C158" i="19"/>
  <c r="C157" i="19"/>
  <c r="C156" i="19"/>
  <c r="C155" i="19"/>
  <c r="C154" i="19"/>
  <c r="C153" i="19"/>
  <c r="C152" i="19"/>
  <c r="C151" i="19"/>
  <c r="C150" i="19"/>
  <c r="C149" i="19"/>
  <c r="C148" i="19"/>
  <c r="C147" i="19"/>
  <c r="C146" i="19"/>
  <c r="C145" i="19"/>
  <c r="C144" i="19"/>
  <c r="C143" i="19"/>
  <c r="C142" i="19"/>
  <c r="C141" i="19"/>
  <c r="C140" i="19"/>
  <c r="C139" i="19"/>
  <c r="C138" i="19"/>
  <c r="C137" i="19"/>
  <c r="C136" i="19"/>
  <c r="C135" i="19"/>
  <c r="C134" i="19"/>
  <c r="C133" i="19"/>
  <c r="C132" i="19"/>
  <c r="C131" i="19"/>
  <c r="C130" i="19"/>
  <c r="C129" i="19"/>
  <c r="C128" i="19"/>
  <c r="C127" i="19"/>
  <c r="C126" i="19"/>
  <c r="C125" i="19"/>
  <c r="C124" i="19"/>
  <c r="C123" i="19"/>
  <c r="C122" i="19"/>
  <c r="C121" i="19"/>
  <c r="C120" i="19"/>
  <c r="C119" i="19"/>
  <c r="C118" i="19"/>
  <c r="C117" i="19"/>
  <c r="C116" i="19"/>
  <c r="C115" i="19"/>
  <c r="C114" i="19"/>
  <c r="C113" i="19"/>
  <c r="C112" i="19"/>
  <c r="C111" i="19"/>
  <c r="C110" i="19"/>
  <c r="C109" i="19"/>
  <c r="C108" i="19"/>
  <c r="C107" i="19"/>
  <c r="C106" i="19"/>
  <c r="C105" i="19"/>
  <c r="C104" i="19"/>
  <c r="C103" i="19"/>
  <c r="C102" i="19"/>
  <c r="C101" i="19"/>
  <c r="C100" i="19"/>
  <c r="C99" i="19"/>
  <c r="C98" i="19"/>
  <c r="C97" i="19"/>
  <c r="C96" i="19"/>
  <c r="C95" i="19"/>
  <c r="C94" i="19"/>
  <c r="C93" i="19"/>
  <c r="C92" i="19"/>
  <c r="C91" i="19"/>
  <c r="V33" i="19"/>
  <c r="V22" i="19" s="1"/>
  <c r="V23" i="19" s="1"/>
  <c r="U33" i="19"/>
  <c r="U19" i="19" s="1"/>
  <c r="U20" i="19" s="1"/>
  <c r="T33" i="19"/>
  <c r="T19" i="19" s="1"/>
  <c r="T20" i="19" s="1"/>
  <c r="S33" i="19"/>
  <c r="S22" i="19" s="1"/>
  <c r="S23" i="19" s="1"/>
  <c r="R33" i="19"/>
  <c r="R22" i="19" s="1"/>
  <c r="Q33" i="19"/>
  <c r="Q19" i="19" s="1"/>
  <c r="Q20" i="19" s="1"/>
  <c r="P33" i="19"/>
  <c r="P19" i="19" s="1"/>
  <c r="P20" i="19" s="1"/>
  <c r="O33" i="19"/>
  <c r="O19" i="19" s="1"/>
  <c r="O20" i="19" s="1"/>
  <c r="N33" i="19"/>
  <c r="N19" i="19" s="1"/>
  <c r="N20" i="19" s="1"/>
  <c r="M33" i="19"/>
  <c r="M19" i="19" s="1"/>
  <c r="M20" i="19" s="1"/>
  <c r="L33" i="19"/>
  <c r="L22" i="19" s="1"/>
  <c r="L23" i="19" s="1"/>
  <c r="K33" i="19"/>
  <c r="K22" i="19" s="1"/>
  <c r="K23" i="19" s="1"/>
  <c r="J33" i="19"/>
  <c r="J22" i="19" s="1"/>
  <c r="J23" i="19" s="1"/>
  <c r="I33" i="19"/>
  <c r="I19" i="19" s="1"/>
  <c r="I20" i="19" s="1"/>
  <c r="H33" i="19"/>
  <c r="H19" i="19" s="1"/>
  <c r="H20" i="19" s="1"/>
  <c r="G33" i="19"/>
  <c r="G19" i="19" s="1"/>
  <c r="G20" i="19" s="1"/>
  <c r="P31" i="19"/>
  <c r="O31" i="19"/>
  <c r="N31" i="19"/>
  <c r="M31" i="19"/>
  <c r="K31" i="19"/>
  <c r="J31" i="19"/>
  <c r="H31" i="19"/>
  <c r="G31" i="19"/>
  <c r="V31" i="19"/>
  <c r="U31" i="19"/>
  <c r="L31" i="19"/>
  <c r="I31" i="19"/>
  <c r="V25" i="19"/>
  <c r="V26" i="19" s="1"/>
  <c r="U25" i="19"/>
  <c r="U26" i="19" s="1"/>
  <c r="T25" i="19"/>
  <c r="T26" i="19" s="1"/>
  <c r="S25" i="19"/>
  <c r="S26" i="19" s="1"/>
  <c r="R25" i="19"/>
  <c r="R26" i="19" s="1"/>
  <c r="Q25" i="19"/>
  <c r="P25" i="19"/>
  <c r="O25" i="19"/>
  <c r="N25" i="19"/>
  <c r="M25" i="19"/>
  <c r="L25" i="19"/>
  <c r="L26" i="19" s="1"/>
  <c r="K25" i="19"/>
  <c r="J25" i="19"/>
  <c r="I25" i="19"/>
  <c r="I26" i="19" s="1"/>
  <c r="H25" i="19"/>
  <c r="H26" i="19" s="1"/>
  <c r="G25" i="19"/>
  <c r="G26" i="19" s="1"/>
  <c r="U22" i="19"/>
  <c r="U23" i="19" s="1"/>
  <c r="T22" i="19"/>
  <c r="T23" i="19" s="1"/>
  <c r="Q22" i="19"/>
  <c r="Q23" i="19" s="1"/>
  <c r="R19" i="19"/>
  <c r="R20" i="19" s="1"/>
  <c r="S19" i="19" l="1"/>
  <c r="S20" i="19" s="1"/>
  <c r="H22" i="19"/>
  <c r="H23" i="19" s="1"/>
  <c r="N22" i="19"/>
  <c r="N23" i="19" s="1"/>
  <c r="G22" i="19"/>
  <c r="G23" i="19" s="1"/>
  <c r="I22" i="19"/>
  <c r="I23" i="19" s="1"/>
  <c r="M22" i="19"/>
  <c r="M23" i="19" s="1"/>
  <c r="R23" i="19"/>
  <c r="R28" i="19"/>
  <c r="R29" i="19" s="1"/>
  <c r="R36" i="19" s="1"/>
  <c r="R35" i="19" s="1"/>
  <c r="T28" i="19"/>
  <c r="T29" i="19" s="1"/>
  <c r="T36" i="19" s="1"/>
  <c r="T35" i="19" s="1"/>
  <c r="J19" i="19"/>
  <c r="J20" i="19" s="1"/>
  <c r="Q28" i="19"/>
  <c r="Q29" i="19" s="1"/>
  <c r="Q36" i="19" s="1"/>
  <c r="Q35" i="19" s="1"/>
  <c r="K19" i="19"/>
  <c r="K20" i="19" s="1"/>
  <c r="L19" i="19"/>
  <c r="L20" i="19" s="1"/>
  <c r="S28" i="19"/>
  <c r="S29" i="19" s="1"/>
  <c r="S36" i="19" s="1"/>
  <c r="S35" i="19" s="1"/>
  <c r="J28" i="19"/>
  <c r="J29" i="19" s="1"/>
  <c r="J36" i="19" s="1"/>
  <c r="J35" i="19" s="1"/>
  <c r="V28" i="19"/>
  <c r="V29" i="19" s="1"/>
  <c r="V36" i="19" s="1"/>
  <c r="V35" i="19" s="1"/>
  <c r="K28" i="19"/>
  <c r="K29" i="19" s="1"/>
  <c r="K36" i="19" s="1"/>
  <c r="K35" i="19" s="1"/>
  <c r="J26" i="19"/>
  <c r="L28" i="19"/>
  <c r="L29" i="19" s="1"/>
  <c r="L36" i="19" s="1"/>
  <c r="L35" i="19" s="1"/>
  <c r="K26" i="19"/>
  <c r="M26" i="19"/>
  <c r="U28" i="19"/>
  <c r="U29" i="19" s="1"/>
  <c r="U36" i="19" s="1"/>
  <c r="U35" i="19" s="1"/>
  <c r="N26" i="19"/>
  <c r="O22" i="19"/>
  <c r="O23" i="19" s="1"/>
  <c r="O26" i="19"/>
  <c r="P22" i="19"/>
  <c r="P23" i="19" s="1"/>
  <c r="P26" i="19"/>
  <c r="Q26" i="19"/>
  <c r="Q31" i="19"/>
  <c r="R31" i="19"/>
  <c r="S31" i="19"/>
  <c r="T31" i="19"/>
  <c r="H28" i="19" l="1"/>
  <c r="H29" i="19" s="1"/>
  <c r="H36" i="19" s="1"/>
  <c r="H35" i="19" s="1"/>
  <c r="I28" i="19"/>
  <c r="I29" i="19" s="1"/>
  <c r="I36" i="19" s="1"/>
  <c r="I35" i="19" s="1"/>
  <c r="N28" i="19"/>
  <c r="N29" i="19" s="1"/>
  <c r="N36" i="19" s="1"/>
  <c r="N35" i="19" s="1"/>
  <c r="M28" i="19"/>
  <c r="M29" i="19" s="1"/>
  <c r="M36" i="19" s="1"/>
  <c r="M35" i="19" s="1"/>
  <c r="G28" i="19"/>
  <c r="G29" i="19" s="1"/>
  <c r="G36" i="19" s="1"/>
  <c r="G35" i="19" s="1"/>
  <c r="G39" i="19"/>
  <c r="P28" i="19"/>
  <c r="P29" i="19" s="1"/>
  <c r="P36" i="19" s="1"/>
  <c r="P35" i="19" s="1"/>
  <c r="O28" i="19"/>
  <c r="O29" i="19" s="1"/>
  <c r="O36" i="19" s="1"/>
  <c r="O35" i="19" s="1"/>
  <c r="G38" i="19"/>
  <c r="G41" i="19" l="1"/>
  <c r="G40" i="19"/>
  <c r="G48" i="19" l="1"/>
  <c r="G45" i="19"/>
  <c r="G44" i="19"/>
  <c r="G43" i="19"/>
  <c r="G50" i="19"/>
  <c r="G49" i="19"/>
</calcChain>
</file>

<file path=xl/sharedStrings.xml><?xml version="1.0" encoding="utf-8"?>
<sst xmlns="http://schemas.openxmlformats.org/spreadsheetml/2006/main" count="154" uniqueCount="89">
  <si>
    <t>adet</t>
  </si>
  <si>
    <t>km</t>
  </si>
  <si>
    <t>Toplam Servis Bağlantı Sayısı (Nc)</t>
  </si>
  <si>
    <t>m</t>
  </si>
  <si>
    <t>Şebeke Anahat Uzunluğu (Lm)</t>
  </si>
  <si>
    <t>Ortalama Sistem Basıncı (P)</t>
  </si>
  <si>
    <t>Nf</t>
  </si>
  <si>
    <t>Ntic</t>
  </si>
  <si>
    <t>Nkonut</t>
  </si>
  <si>
    <t>Toplam Abone</t>
  </si>
  <si>
    <t>Ntoplam</t>
  </si>
  <si>
    <t>Nc</t>
  </si>
  <si>
    <t>Basınç Düzeltme Çarpanı</t>
  </si>
  <si>
    <t>PCF</t>
  </si>
  <si>
    <t>Lm</t>
  </si>
  <si>
    <t>p</t>
  </si>
  <si>
    <t>l/km/h</t>
  </si>
  <si>
    <t>litre/saat</t>
  </si>
  <si>
    <t>l/s</t>
  </si>
  <si>
    <t>MNF Hesap</t>
  </si>
  <si>
    <t>MNF Ölçüm</t>
  </si>
  <si>
    <t>Toplam Hizmet Edilen Nüfus</t>
  </si>
  <si>
    <t>Ticari Abone Sayısı</t>
  </si>
  <si>
    <t>Konut Abone Sayısı</t>
  </si>
  <si>
    <t>Lp</t>
  </si>
  <si>
    <r>
      <t>C</t>
    </r>
    <r>
      <rPr>
        <i/>
        <vertAlign val="subscript"/>
        <sz val="12"/>
        <color indexed="8"/>
        <rFont val="Times New Roman"/>
        <family val="1"/>
        <charset val="162"/>
      </rPr>
      <t>1</t>
    </r>
  </si>
  <si>
    <r>
      <t>C</t>
    </r>
    <r>
      <rPr>
        <i/>
        <vertAlign val="subscript"/>
        <sz val="12"/>
        <color indexed="8"/>
        <rFont val="Times New Roman"/>
        <family val="1"/>
        <charset val="162"/>
      </rPr>
      <t>2</t>
    </r>
  </si>
  <si>
    <t>Özel Mülkteki Servis Bağlantı Uzunluğu (toplam)</t>
  </si>
  <si>
    <t>Ana hat ı sızıntı Çarpanı (C1, litre/km/saat)</t>
  </si>
  <si>
    <t>Servis Bağlantıları Sızıntı Çarpanı (C2) (abone sayacı/kontrol sayacı parsel sınırında ise) (litre/servis bağlantı/saat)</t>
  </si>
  <si>
    <t>l/servis bağlantı sayısı/saat</t>
  </si>
  <si>
    <t xml:space="preserve">Servis Bağlantıları Sızıntı Çarpanı C2a (c2+c3) (abone sayacı/kontrol sayacı binada ise) (litre/servis bağlantı uzunluğu (m) / saat)  </t>
  </si>
  <si>
    <t>Ortalama Servis Bağlantı Uzunluğu</t>
  </si>
  <si>
    <t>Lport</t>
  </si>
  <si>
    <t>Belirsiz (arka plan) sızıntıları (UBRL)</t>
  </si>
  <si>
    <t>ICF</t>
  </si>
  <si>
    <t>Altyapı Fiziksel Durumu (ICF) (şebeke özelliğine göre seçilir)</t>
  </si>
  <si>
    <r>
      <t>C2a  (C2+C3:0.5)</t>
    </r>
    <r>
      <rPr>
        <i/>
        <vertAlign val="subscript"/>
        <sz val="12"/>
        <color indexed="8"/>
        <rFont val="Times New Roman"/>
        <family val="1"/>
        <charset val="162"/>
      </rPr>
      <t xml:space="preserve"> </t>
    </r>
  </si>
  <si>
    <t>(Sayaç parselde)</t>
  </si>
  <si>
    <t>(Sayaç binada)</t>
  </si>
  <si>
    <t>Hesaplamalar</t>
  </si>
  <si>
    <t>Büyük Tüketim (sıra dışı) debisi</t>
  </si>
  <si>
    <t xml:space="preserve">Gece Yasal Tüketim Debisi </t>
  </si>
  <si>
    <t>Toplam Gece Hesap Debisi (UBRL+Yasal Tüektim)</t>
  </si>
  <si>
    <t>Bölge Girişinde Ölçülen Minimum gece debisi</t>
  </si>
  <si>
    <t>Potansiyel Önlenebilir Sızıntı Debisi</t>
  </si>
  <si>
    <t xml:space="preserve">Önlenebilir Sızıntı </t>
  </si>
  <si>
    <t>Gün-1</t>
  </si>
  <si>
    <t>Gün-2</t>
  </si>
  <si>
    <t>Gün-3</t>
  </si>
  <si>
    <t>Gün-4</t>
  </si>
  <si>
    <t>Gün-5</t>
  </si>
  <si>
    <t>Gün-6</t>
  </si>
  <si>
    <t>Gün-7</t>
  </si>
  <si>
    <t>Gün-8</t>
  </si>
  <si>
    <t>Gün-9</t>
  </si>
  <si>
    <t>Gün-10</t>
  </si>
  <si>
    <t>Gün-11</t>
  </si>
  <si>
    <t>Gün-12</t>
  </si>
  <si>
    <t>Gün-13</t>
  </si>
  <si>
    <t>Gün-14</t>
  </si>
  <si>
    <t>Gün-15</t>
  </si>
  <si>
    <t>bar</t>
  </si>
  <si>
    <t xml:space="preserve">Bölge Girişinde Ölçülen Minimum gece debisi saatindeki basınç </t>
  </si>
  <si>
    <t>MNF Basınç</t>
  </si>
  <si>
    <t>Potansiyel Önlenebilir Sızıntı Debisi (Ortalama)</t>
  </si>
  <si>
    <t>Potansiyel Önlenebilir Sızıntı Hacmi (günlük)</t>
  </si>
  <si>
    <t>Önlenebilir Sızıntı Hacmi (günlük)</t>
  </si>
  <si>
    <t>m3</t>
  </si>
  <si>
    <t>Vgün</t>
  </si>
  <si>
    <t>Potansiyel Önlenebilir Sızıntı Hacmi (aylık)</t>
  </si>
  <si>
    <t>Vay</t>
  </si>
  <si>
    <t>Önlenebilir Sızıntı Hacmi (aylık)</t>
  </si>
  <si>
    <t>Önlenebilir Sızıntı Hacmi (yıllık)</t>
  </si>
  <si>
    <t>Vyıl</t>
  </si>
  <si>
    <t>DMA toplam Sızıntı Hacmi (günlük)</t>
  </si>
  <si>
    <t>Belirsiz (arka plan) sızıntıları (UBRL) (Ortalama)</t>
  </si>
  <si>
    <t>DMA toplam Sızıntı Hacmi (aylık)</t>
  </si>
  <si>
    <t>DMA toplam Sızıntı Hacmi (yıllık)</t>
  </si>
  <si>
    <t>Toplam Vgün</t>
  </si>
  <si>
    <t>Toplam Vay</t>
  </si>
  <si>
    <t>Toplam Vyıl</t>
  </si>
  <si>
    <r>
      <t>Q</t>
    </r>
    <r>
      <rPr>
        <b/>
        <vertAlign val="subscript"/>
        <sz val="10"/>
        <color indexed="8"/>
        <rFont val="Times New Roman"/>
        <family val="1"/>
        <charset val="162"/>
      </rPr>
      <t>leak</t>
    </r>
  </si>
  <si>
    <r>
      <t>Q</t>
    </r>
    <r>
      <rPr>
        <b/>
        <i/>
        <vertAlign val="subscript"/>
        <sz val="10"/>
        <color indexed="8"/>
        <rFont val="Times New Roman"/>
        <family val="1"/>
        <charset val="162"/>
      </rPr>
      <t>cons</t>
    </r>
  </si>
  <si>
    <t>BASINÇ</t>
  </si>
  <si>
    <t>DEBİ</t>
  </si>
  <si>
    <t>Gün-16</t>
  </si>
  <si>
    <t>Basınç (m)</t>
  </si>
  <si>
    <t>Debi (l/s)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</si>
</sst>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7" x14ac:knownFonts="1">
    <font>
      <sz val="11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6"/>
      <color rgb="FFFF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i/>
      <sz val="12"/>
      <color theme="1"/>
      <name val="Times New Roman"/>
      <family val="1"/>
      <charset val="162"/>
    </font>
    <font>
      <i/>
      <vertAlign val="subscript"/>
      <sz val="12"/>
      <color indexed="8"/>
      <name val="Times New Roman"/>
      <family val="1"/>
      <charset val="162"/>
    </font>
    <font>
      <sz val="14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i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vertAlign val="subscript"/>
      <sz val="10"/>
      <color indexed="8"/>
      <name val="Times New Roman"/>
      <family val="1"/>
      <charset val="162"/>
    </font>
    <font>
      <sz val="10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i/>
      <sz val="10"/>
      <color theme="1"/>
      <name val="Times New Roman"/>
      <family val="1"/>
      <charset val="162"/>
    </font>
    <font>
      <b/>
      <i/>
      <vertAlign val="subscript"/>
      <sz val="10"/>
      <color indexed="8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b/>
      <sz val="10"/>
      <name val="Times New Roman"/>
      <family val="1"/>
      <charset val="162"/>
    </font>
    <font>
      <sz val="12"/>
      <color rgb="FF00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1" fontId="13" fillId="10" borderId="1" xfId="0" applyNumberFormat="1" applyFont="1" applyFill="1" applyBorder="1" applyAlignment="1" applyProtection="1">
      <alignment horizontal="center" vertical="center"/>
      <protection locked="0"/>
    </xf>
    <xf numFmtId="1" fontId="1" fillId="10" borderId="1" xfId="0" applyNumberFormat="1" applyFont="1" applyFill="1" applyBorder="1" applyAlignment="1">
      <alignment horizontal="center" vertical="center"/>
    </xf>
    <xf numFmtId="164" fontId="13" fillId="10" borderId="1" xfId="0" applyNumberFormat="1" applyFont="1" applyFill="1" applyBorder="1" applyAlignment="1" applyProtection="1">
      <alignment horizontal="center" vertical="center"/>
      <protection locked="0"/>
    </xf>
    <xf numFmtId="1" fontId="13" fillId="10" borderId="1" xfId="0" applyNumberFormat="1" applyFont="1" applyFill="1" applyBorder="1" applyAlignment="1">
      <alignment horizontal="center" vertical="center"/>
    </xf>
    <xf numFmtId="2" fontId="4" fillId="10" borderId="1" xfId="0" applyNumberFormat="1" applyFont="1" applyFill="1" applyBorder="1" applyAlignment="1" applyProtection="1">
      <alignment horizontal="center" vertical="center"/>
      <protection locked="0"/>
    </xf>
    <xf numFmtId="0" fontId="4" fillId="10" borderId="1" xfId="0" applyFont="1" applyFill="1" applyBorder="1" applyAlignment="1">
      <alignment horizontal="left" vertical="center" wrapText="1"/>
    </xf>
    <xf numFmtId="0" fontId="11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 applyProtection="1">
      <alignment horizontal="center" vertical="center"/>
      <protection locked="0"/>
    </xf>
    <xf numFmtId="0" fontId="4" fillId="9" borderId="4" xfId="0" applyFont="1" applyFill="1" applyBorder="1" applyAlignment="1">
      <alignment horizontal="left" vertical="center" wrapText="1"/>
    </xf>
    <xf numFmtId="0" fontId="11" fillId="9" borderId="4" xfId="0" applyFont="1" applyFill="1" applyBorder="1" applyAlignment="1">
      <alignment horizontal="center" vertical="center"/>
    </xf>
    <xf numFmtId="2" fontId="4" fillId="9" borderId="4" xfId="0" applyNumberFormat="1" applyFont="1" applyFill="1" applyBorder="1" applyAlignment="1" applyProtection="1">
      <alignment horizontal="center" vertical="center"/>
      <protection locked="0"/>
    </xf>
    <xf numFmtId="0" fontId="4" fillId="9" borderId="4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left" vertical="center"/>
    </xf>
    <xf numFmtId="2" fontId="9" fillId="9" borderId="1" xfId="0" applyNumberFormat="1" applyFont="1" applyFill="1" applyBorder="1" applyAlignment="1">
      <alignment horizontal="center" vertical="center"/>
    </xf>
    <xf numFmtId="2" fontId="9" fillId="9" borderId="4" xfId="0" applyNumberFormat="1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 wrapText="1"/>
    </xf>
    <xf numFmtId="0" fontId="10" fillId="0" borderId="2" xfId="0" applyFont="1" applyBorder="1"/>
    <xf numFmtId="0" fontId="10" fillId="0" borderId="0" xfId="0" applyFont="1"/>
    <xf numFmtId="0" fontId="4" fillId="9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 wrapText="1"/>
    </xf>
    <xf numFmtId="165" fontId="13" fillId="10" borderId="1" xfId="0" applyNumberFormat="1" applyFont="1" applyFill="1" applyBorder="1" applyAlignment="1">
      <alignment horizontal="center" vertical="center"/>
    </xf>
    <xf numFmtId="2" fontId="4" fillId="9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1" fontId="8" fillId="9" borderId="1" xfId="0" applyNumberFormat="1" applyFont="1" applyFill="1" applyBorder="1" applyAlignment="1">
      <alignment horizontal="center" vertical="center"/>
    </xf>
    <xf numFmtId="2" fontId="8" fillId="9" borderId="1" xfId="0" applyNumberFormat="1" applyFont="1" applyFill="1" applyBorder="1" applyAlignment="1">
      <alignment horizontal="center" vertical="center"/>
    </xf>
    <xf numFmtId="1" fontId="8" fillId="12" borderId="1" xfId="0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2" fontId="8" fillId="12" borderId="1" xfId="0" applyNumberFormat="1" applyFont="1" applyFill="1" applyBorder="1" applyAlignment="1">
      <alignment horizontal="center" vertical="center"/>
    </xf>
    <xf numFmtId="2" fontId="4" fillId="12" borderId="1" xfId="0" applyNumberFormat="1" applyFont="1" applyFill="1" applyBorder="1" applyAlignment="1">
      <alignment horizontal="center" vertical="center"/>
    </xf>
    <xf numFmtId="1" fontId="4" fillId="1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/>
    </xf>
    <xf numFmtId="1" fontId="19" fillId="8" borderId="1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2" fontId="16" fillId="8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6" borderId="4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/>
    </xf>
    <xf numFmtId="1" fontId="23" fillId="6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/>
    </xf>
    <xf numFmtId="2" fontId="16" fillId="6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1" fontId="24" fillId="7" borderId="1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2" fontId="24" fillId="7" borderId="1" xfId="0" applyNumberFormat="1" applyFont="1" applyFill="1" applyBorder="1" applyAlignment="1">
      <alignment horizontal="center" vertical="center"/>
    </xf>
    <xf numFmtId="1" fontId="17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2" fontId="17" fillId="4" borderId="1" xfId="0" applyNumberFormat="1" applyFont="1" applyFill="1" applyBorder="1" applyAlignment="1">
      <alignment horizontal="center" vertical="center"/>
    </xf>
    <xf numFmtId="2" fontId="16" fillId="11" borderId="4" xfId="0" applyNumberFormat="1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 applyProtection="1">
      <alignment horizontal="center" vertical="center"/>
      <protection locked="0"/>
    </xf>
    <xf numFmtId="1" fontId="17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2" fontId="17" fillId="3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5" fillId="0" borderId="10" xfId="0" applyFont="1" applyBorder="1"/>
    <xf numFmtId="0" fontId="26" fillId="0" borderId="13" xfId="0" applyFont="1" applyBorder="1"/>
    <xf numFmtId="0" fontId="25" fillId="0" borderId="14" xfId="0" applyFont="1" applyBorder="1"/>
    <xf numFmtId="20" fontId="25" fillId="0" borderId="13" xfId="0" applyNumberFormat="1" applyFont="1" applyBorder="1"/>
    <xf numFmtId="14" fontId="4" fillId="0" borderId="0" xfId="0" applyNumberFormat="1" applyFont="1" applyAlignment="1">
      <alignment horizontal="left" vertical="center" wrapText="1"/>
    </xf>
    <xf numFmtId="1" fontId="4" fillId="9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25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4" fontId="25" fillId="0" borderId="11" xfId="0" applyNumberFormat="1" applyFont="1" applyBorder="1" applyAlignment="1">
      <alignment horizontal="center"/>
    </xf>
    <xf numFmtId="14" fontId="25" fillId="0" borderId="12" xfId="0" applyNumberFormat="1" applyFont="1" applyBorder="1" applyAlignment="1">
      <alignment horizontal="center"/>
    </xf>
    <xf numFmtId="0" fontId="17" fillId="4" borderId="4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center" wrapText="1"/>
    </xf>
    <xf numFmtId="2" fontId="4" fillId="8" borderId="5" xfId="0" applyNumberFormat="1" applyFont="1" applyFill="1" applyBorder="1" applyAlignment="1">
      <alignment horizontal="center" wrapText="1"/>
    </xf>
    <xf numFmtId="2" fontId="4" fillId="8" borderId="7" xfId="0" applyNumberFormat="1" applyFont="1" applyFill="1" applyBorder="1" applyAlignment="1">
      <alignment horizontal="center" wrapText="1"/>
    </xf>
    <xf numFmtId="0" fontId="17" fillId="8" borderId="4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sz="1600"/>
              <a:t>Gece Debisi Değişimi: Örnek DMA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'MNF Analiz Örnek'!$B$22:$B$23</c:f>
              <c:strCache>
                <c:ptCount val="1"/>
                <c:pt idx="0">
                  <c:v>Belirsiz (arka plan) sızıntıları (UBRL)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cat>
            <c:numRef>
              <c:f>'MNF Analiz Örnek'!$G$17:$V$17</c:f>
              <c:numCache>
                <c:formatCode>m/d/yyyy</c:formatCode>
                <c:ptCount val="16"/>
                <c:pt idx="0">
                  <c:v>44485</c:v>
                </c:pt>
                <c:pt idx="1">
                  <c:v>44486</c:v>
                </c:pt>
                <c:pt idx="2">
                  <c:v>44487</c:v>
                </c:pt>
                <c:pt idx="3">
                  <c:v>44488</c:v>
                </c:pt>
                <c:pt idx="4">
                  <c:v>44489</c:v>
                </c:pt>
                <c:pt idx="5">
                  <c:v>44490</c:v>
                </c:pt>
                <c:pt idx="6">
                  <c:v>44491</c:v>
                </c:pt>
                <c:pt idx="7">
                  <c:v>44492</c:v>
                </c:pt>
                <c:pt idx="8">
                  <c:v>44493</c:v>
                </c:pt>
                <c:pt idx="9">
                  <c:v>44494</c:v>
                </c:pt>
                <c:pt idx="10">
                  <c:v>44495</c:v>
                </c:pt>
                <c:pt idx="11">
                  <c:v>44496</c:v>
                </c:pt>
                <c:pt idx="12">
                  <c:v>44497</c:v>
                </c:pt>
                <c:pt idx="13">
                  <c:v>44498</c:v>
                </c:pt>
                <c:pt idx="14">
                  <c:v>44499</c:v>
                </c:pt>
                <c:pt idx="15">
                  <c:v>44500</c:v>
                </c:pt>
              </c:numCache>
            </c:numRef>
          </c:cat>
          <c:val>
            <c:numRef>
              <c:f>'MNF Analiz Örnek'!$G$23:$U$23</c:f>
              <c:numCache>
                <c:formatCode>0.00</c:formatCode>
                <c:ptCount val="15"/>
                <c:pt idx="0">
                  <c:v>0.14794244444444446</c:v>
                </c:pt>
                <c:pt idx="1">
                  <c:v>0.14517977777777774</c:v>
                </c:pt>
                <c:pt idx="2">
                  <c:v>0.15012955555555557</c:v>
                </c:pt>
                <c:pt idx="3">
                  <c:v>0.14460422222222222</c:v>
                </c:pt>
                <c:pt idx="4">
                  <c:v>0.14886333333333335</c:v>
                </c:pt>
                <c:pt idx="5">
                  <c:v>0.14909355555555551</c:v>
                </c:pt>
                <c:pt idx="6">
                  <c:v>0.14989933333333341</c:v>
                </c:pt>
                <c:pt idx="7">
                  <c:v>0.15047488888888894</c:v>
                </c:pt>
                <c:pt idx="8">
                  <c:v>0.1450646666666667</c:v>
                </c:pt>
                <c:pt idx="9">
                  <c:v>0.14874822222222225</c:v>
                </c:pt>
                <c:pt idx="10">
                  <c:v>0.14989933333333341</c:v>
                </c:pt>
                <c:pt idx="11">
                  <c:v>0.14805755555555555</c:v>
                </c:pt>
                <c:pt idx="12">
                  <c:v>0.14828777777777782</c:v>
                </c:pt>
                <c:pt idx="13">
                  <c:v>0.15151088888888886</c:v>
                </c:pt>
                <c:pt idx="14">
                  <c:v>0.15058999999999995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0-4E00-88B7-9D9FB28A5497}"/>
            </c:ext>
          </c:extLst>
        </c:ser>
        <c:ser>
          <c:idx val="1"/>
          <c:order val="1"/>
          <c:tx>
            <c:strRef>
              <c:f>'MNF Analiz Örnek'!$B$25</c:f>
              <c:strCache>
                <c:ptCount val="1"/>
                <c:pt idx="0">
                  <c:v>Gece Yasal Tüketim Debisi 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cat>
            <c:numRef>
              <c:f>'MNF Analiz Örnek'!$G$17:$V$17</c:f>
              <c:numCache>
                <c:formatCode>m/d/yyyy</c:formatCode>
                <c:ptCount val="16"/>
                <c:pt idx="0">
                  <c:v>44485</c:v>
                </c:pt>
                <c:pt idx="1">
                  <c:v>44486</c:v>
                </c:pt>
                <c:pt idx="2">
                  <c:v>44487</c:v>
                </c:pt>
                <c:pt idx="3">
                  <c:v>44488</c:v>
                </c:pt>
                <c:pt idx="4">
                  <c:v>44489</c:v>
                </c:pt>
                <c:pt idx="5">
                  <c:v>44490</c:v>
                </c:pt>
                <c:pt idx="6">
                  <c:v>44491</c:v>
                </c:pt>
                <c:pt idx="7">
                  <c:v>44492</c:v>
                </c:pt>
                <c:pt idx="8">
                  <c:v>44493</c:v>
                </c:pt>
                <c:pt idx="9">
                  <c:v>44494</c:v>
                </c:pt>
                <c:pt idx="10">
                  <c:v>44495</c:v>
                </c:pt>
                <c:pt idx="11">
                  <c:v>44496</c:v>
                </c:pt>
                <c:pt idx="12">
                  <c:v>44497</c:v>
                </c:pt>
                <c:pt idx="13">
                  <c:v>44498</c:v>
                </c:pt>
                <c:pt idx="14">
                  <c:v>44499</c:v>
                </c:pt>
                <c:pt idx="15">
                  <c:v>44500</c:v>
                </c:pt>
              </c:numCache>
            </c:numRef>
          </c:cat>
          <c:val>
            <c:numRef>
              <c:f>'MNF Analiz Örnek'!$G$26:$U$26</c:f>
              <c:numCache>
                <c:formatCode>0.00</c:formatCode>
                <c:ptCount val="15"/>
                <c:pt idx="0">
                  <c:v>1.222361111111111</c:v>
                </c:pt>
                <c:pt idx="1">
                  <c:v>1.222361111111111</c:v>
                </c:pt>
                <c:pt idx="2">
                  <c:v>1.222361111111111</c:v>
                </c:pt>
                <c:pt idx="3">
                  <c:v>1.222361111111111</c:v>
                </c:pt>
                <c:pt idx="4">
                  <c:v>1.222361111111111</c:v>
                </c:pt>
                <c:pt idx="5">
                  <c:v>1.222361111111111</c:v>
                </c:pt>
                <c:pt idx="6">
                  <c:v>1.222361111111111</c:v>
                </c:pt>
                <c:pt idx="7">
                  <c:v>1.222361111111111</c:v>
                </c:pt>
                <c:pt idx="8">
                  <c:v>1.222361111111111</c:v>
                </c:pt>
                <c:pt idx="9">
                  <c:v>1.222361111111111</c:v>
                </c:pt>
                <c:pt idx="10">
                  <c:v>1.222361111111111</c:v>
                </c:pt>
                <c:pt idx="11">
                  <c:v>1.222361111111111</c:v>
                </c:pt>
                <c:pt idx="12">
                  <c:v>1.222361111111111</c:v>
                </c:pt>
                <c:pt idx="13">
                  <c:v>1.222361111111111</c:v>
                </c:pt>
                <c:pt idx="14">
                  <c:v>1.222361111111111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90-4E00-88B7-9D9FB28A5497}"/>
            </c:ext>
          </c:extLst>
        </c:ser>
        <c:ser>
          <c:idx val="2"/>
          <c:order val="2"/>
          <c:tx>
            <c:strRef>
              <c:f>'MNF Analiz Örnek'!$B$31:$B$32</c:f>
              <c:strCache>
                <c:ptCount val="1"/>
                <c:pt idx="0">
                  <c:v>Bölge Girişinde Ölçülen Minimum gece debisi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cat>
            <c:numRef>
              <c:f>'MNF Analiz Örnek'!$G$17:$V$17</c:f>
              <c:numCache>
                <c:formatCode>m/d/yyyy</c:formatCode>
                <c:ptCount val="16"/>
                <c:pt idx="0">
                  <c:v>44485</c:v>
                </c:pt>
                <c:pt idx="1">
                  <c:v>44486</c:v>
                </c:pt>
                <c:pt idx="2">
                  <c:v>44487</c:v>
                </c:pt>
                <c:pt idx="3">
                  <c:v>44488</c:v>
                </c:pt>
                <c:pt idx="4">
                  <c:v>44489</c:v>
                </c:pt>
                <c:pt idx="5">
                  <c:v>44490</c:v>
                </c:pt>
                <c:pt idx="6">
                  <c:v>44491</c:v>
                </c:pt>
                <c:pt idx="7">
                  <c:v>44492</c:v>
                </c:pt>
                <c:pt idx="8">
                  <c:v>44493</c:v>
                </c:pt>
                <c:pt idx="9">
                  <c:v>44494</c:v>
                </c:pt>
                <c:pt idx="10">
                  <c:v>44495</c:v>
                </c:pt>
                <c:pt idx="11">
                  <c:v>44496</c:v>
                </c:pt>
                <c:pt idx="12">
                  <c:v>44497</c:v>
                </c:pt>
                <c:pt idx="13">
                  <c:v>44498</c:v>
                </c:pt>
                <c:pt idx="14">
                  <c:v>44499</c:v>
                </c:pt>
                <c:pt idx="15">
                  <c:v>44500</c:v>
                </c:pt>
              </c:numCache>
            </c:numRef>
          </c:cat>
          <c:val>
            <c:numRef>
              <c:f>'MNF Analiz Örnek'!$G$36:$U$36</c:f>
              <c:numCache>
                <c:formatCode>0.00</c:formatCode>
                <c:ptCount val="15"/>
                <c:pt idx="0">
                  <c:v>4.2796964444444434</c:v>
                </c:pt>
                <c:pt idx="1">
                  <c:v>5.0481998518518507</c:v>
                </c:pt>
                <c:pt idx="2">
                  <c:v>3.2330648888888893</c:v>
                </c:pt>
                <c:pt idx="3">
                  <c:v>3.4061828148148146</c:v>
                </c:pt>
                <c:pt idx="4">
                  <c:v>3.4917385185185177</c:v>
                </c:pt>
                <c:pt idx="5">
                  <c:v>3.4563231111111108</c:v>
                </c:pt>
                <c:pt idx="6">
                  <c:v>3.4907025185185176</c:v>
                </c:pt>
                <c:pt idx="7">
                  <c:v>3.8206825185185171</c:v>
                </c:pt>
                <c:pt idx="8">
                  <c:v>4.8455371851851847</c:v>
                </c:pt>
                <c:pt idx="9">
                  <c:v>3.6835202962962974</c:v>
                </c:pt>
                <c:pt idx="10">
                  <c:v>3.21292474074074</c:v>
                </c:pt>
                <c:pt idx="11">
                  <c:v>3.2036554074074077</c:v>
                </c:pt>
                <c:pt idx="12">
                  <c:v>3.8237955555555549</c:v>
                </c:pt>
                <c:pt idx="13">
                  <c:v>3.7455724444444445</c:v>
                </c:pt>
                <c:pt idx="14">
                  <c:v>3.7076044444444456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90-4E00-88B7-9D9FB28A5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272960"/>
        <c:axId val="283271872"/>
      </c:areaChart>
      <c:dateAx>
        <c:axId val="283272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sz="1200"/>
                  <a:t>Gün</a:t>
                </a:r>
              </a:p>
            </c:rich>
          </c:tx>
          <c:layout>
            <c:manualLayout>
              <c:xMode val="edge"/>
              <c:yMode val="edge"/>
              <c:x val="0.47953987659361014"/>
              <c:y val="0.949387360802965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283271872"/>
        <c:crosses val="autoZero"/>
        <c:auto val="1"/>
        <c:lblOffset val="100"/>
        <c:baseTimeUnit val="days"/>
      </c:dateAx>
      <c:valAx>
        <c:axId val="28327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sz="1200"/>
                  <a:t>minimum</a:t>
                </a:r>
                <a:r>
                  <a:rPr lang="tr-TR" sz="1200" baseline="0"/>
                  <a:t> gece </a:t>
                </a:r>
                <a:r>
                  <a:rPr lang="tr-TR" sz="1200"/>
                  <a:t>Debisi (l/s)</a:t>
                </a:r>
              </a:p>
            </c:rich>
          </c:tx>
          <c:layout>
            <c:manualLayout>
              <c:xMode val="edge"/>
              <c:yMode val="edge"/>
              <c:x val="6.2953541036527014E-3"/>
              <c:y val="0.326119604820781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283272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1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b="1"/>
              <a:t>Örnek DMA: Debi-Basınç Değişimi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4.6559848250945279E-2"/>
          <c:y val="6.8936087755436457E-2"/>
          <c:w val="0.90612217621367008"/>
          <c:h val="0.81289999779668798"/>
        </c:manualLayout>
      </c:layout>
      <c:lineChart>
        <c:grouping val="standard"/>
        <c:varyColors val="0"/>
        <c:ser>
          <c:idx val="1"/>
          <c:order val="0"/>
          <c:tx>
            <c:strRef>
              <c:f>'MNF Analiz Örnek'!$B$90</c:f>
              <c:strCache>
                <c:ptCount val="1"/>
                <c:pt idx="0">
                  <c:v>Debi (l/s)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'MNF Analiz Örnek'!$A$91:$A$474</c:f>
              <c:numCache>
                <c:formatCode>h:mm</c:formatCode>
                <c:ptCount val="38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0.16666666666666666</c:v>
                </c:pt>
                <c:pt idx="5">
                  <c:v>0.20833333333333334</c:v>
                </c:pt>
                <c:pt idx="6">
                  <c:v>0.25</c:v>
                </c:pt>
                <c:pt idx="7">
                  <c:v>0.29166666666666669</c:v>
                </c:pt>
                <c:pt idx="8">
                  <c:v>0.33333333333333331</c:v>
                </c:pt>
                <c:pt idx="9">
                  <c:v>0.375</c:v>
                </c:pt>
                <c:pt idx="10">
                  <c:v>0.41666666666666669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0.54166666666666663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0.66666666666666663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0.79166666666666663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0.91666666666666663</c:v>
                </c:pt>
                <c:pt idx="23">
                  <c:v>0.95833333333333337</c:v>
                </c:pt>
                <c:pt idx="24">
                  <c:v>0</c:v>
                </c:pt>
                <c:pt idx="25">
                  <c:v>4.1666666666666664E-2</c:v>
                </c:pt>
                <c:pt idx="26">
                  <c:v>8.3333333333333329E-2</c:v>
                </c:pt>
                <c:pt idx="27">
                  <c:v>0.125</c:v>
                </c:pt>
                <c:pt idx="28">
                  <c:v>0.16666666666666666</c:v>
                </c:pt>
                <c:pt idx="29">
                  <c:v>0.20833333333333334</c:v>
                </c:pt>
                <c:pt idx="30">
                  <c:v>0.25</c:v>
                </c:pt>
                <c:pt idx="31">
                  <c:v>0.29166666666666669</c:v>
                </c:pt>
                <c:pt idx="32">
                  <c:v>0.33333333333333331</c:v>
                </c:pt>
                <c:pt idx="33">
                  <c:v>0.375</c:v>
                </c:pt>
                <c:pt idx="34">
                  <c:v>0.41666666666666669</c:v>
                </c:pt>
                <c:pt idx="35">
                  <c:v>0.45833333333333331</c:v>
                </c:pt>
                <c:pt idx="36">
                  <c:v>0.5</c:v>
                </c:pt>
                <c:pt idx="37">
                  <c:v>0.54166666666666663</c:v>
                </c:pt>
                <c:pt idx="38">
                  <c:v>0.58333333333333337</c:v>
                </c:pt>
                <c:pt idx="39">
                  <c:v>0.625</c:v>
                </c:pt>
                <c:pt idx="40">
                  <c:v>0.66666666666666663</c:v>
                </c:pt>
                <c:pt idx="41">
                  <c:v>0.70833333333333337</c:v>
                </c:pt>
                <c:pt idx="42">
                  <c:v>0.75</c:v>
                </c:pt>
                <c:pt idx="43">
                  <c:v>0.79166666666666663</c:v>
                </c:pt>
                <c:pt idx="44">
                  <c:v>0.83333333333333337</c:v>
                </c:pt>
                <c:pt idx="45">
                  <c:v>0.875</c:v>
                </c:pt>
                <c:pt idx="46">
                  <c:v>0.91666666666666663</c:v>
                </c:pt>
                <c:pt idx="47">
                  <c:v>0.95833333333333337</c:v>
                </c:pt>
                <c:pt idx="48">
                  <c:v>0</c:v>
                </c:pt>
                <c:pt idx="49">
                  <c:v>4.1666666666666664E-2</c:v>
                </c:pt>
                <c:pt idx="50">
                  <c:v>8.3333333333333329E-2</c:v>
                </c:pt>
                <c:pt idx="51">
                  <c:v>0.125</c:v>
                </c:pt>
                <c:pt idx="52">
                  <c:v>0.16666666666666666</c:v>
                </c:pt>
                <c:pt idx="53">
                  <c:v>0.20833333333333334</c:v>
                </c:pt>
                <c:pt idx="54">
                  <c:v>0.25</c:v>
                </c:pt>
                <c:pt idx="55">
                  <c:v>0.29166666666666669</c:v>
                </c:pt>
                <c:pt idx="56">
                  <c:v>0.33333333333333331</c:v>
                </c:pt>
                <c:pt idx="57">
                  <c:v>0.375</c:v>
                </c:pt>
                <c:pt idx="58">
                  <c:v>0.41666666666666669</c:v>
                </c:pt>
                <c:pt idx="59">
                  <c:v>0.45833333333333331</c:v>
                </c:pt>
                <c:pt idx="60">
                  <c:v>0.5</c:v>
                </c:pt>
                <c:pt idx="61">
                  <c:v>0.54166666666666663</c:v>
                </c:pt>
                <c:pt idx="62">
                  <c:v>0.58333333333333337</c:v>
                </c:pt>
                <c:pt idx="63">
                  <c:v>0.625</c:v>
                </c:pt>
                <c:pt idx="64">
                  <c:v>0.66666666666666663</c:v>
                </c:pt>
                <c:pt idx="65">
                  <c:v>0.70833333333333337</c:v>
                </c:pt>
                <c:pt idx="66">
                  <c:v>0.75</c:v>
                </c:pt>
                <c:pt idx="67">
                  <c:v>0.79166666666666663</c:v>
                </c:pt>
                <c:pt idx="68">
                  <c:v>0.83333333333333337</c:v>
                </c:pt>
                <c:pt idx="69">
                  <c:v>0.875</c:v>
                </c:pt>
                <c:pt idx="70">
                  <c:v>0.91666666666666663</c:v>
                </c:pt>
                <c:pt idx="71">
                  <c:v>0.95833333333333337</c:v>
                </c:pt>
                <c:pt idx="72">
                  <c:v>0</c:v>
                </c:pt>
                <c:pt idx="73">
                  <c:v>4.1666666666666664E-2</c:v>
                </c:pt>
                <c:pt idx="74">
                  <c:v>8.3333333333333329E-2</c:v>
                </c:pt>
                <c:pt idx="75">
                  <c:v>0.125</c:v>
                </c:pt>
                <c:pt idx="76">
                  <c:v>0.16666666666666666</c:v>
                </c:pt>
                <c:pt idx="77">
                  <c:v>0.20833333333333334</c:v>
                </c:pt>
                <c:pt idx="78">
                  <c:v>0.25</c:v>
                </c:pt>
                <c:pt idx="79">
                  <c:v>0.29166666666666669</c:v>
                </c:pt>
                <c:pt idx="80">
                  <c:v>0.33333333333333331</c:v>
                </c:pt>
                <c:pt idx="81">
                  <c:v>0.375</c:v>
                </c:pt>
                <c:pt idx="82">
                  <c:v>0.41666666666666669</c:v>
                </c:pt>
                <c:pt idx="83">
                  <c:v>0.45833333333333331</c:v>
                </c:pt>
                <c:pt idx="84">
                  <c:v>0.5</c:v>
                </c:pt>
                <c:pt idx="85">
                  <c:v>0.54166666666666663</c:v>
                </c:pt>
                <c:pt idx="86">
                  <c:v>0.58333333333333337</c:v>
                </c:pt>
                <c:pt idx="87">
                  <c:v>0.625</c:v>
                </c:pt>
                <c:pt idx="88">
                  <c:v>0.66666666666666663</c:v>
                </c:pt>
                <c:pt idx="89">
                  <c:v>0.70833333333333337</c:v>
                </c:pt>
                <c:pt idx="90">
                  <c:v>0.75</c:v>
                </c:pt>
                <c:pt idx="91">
                  <c:v>0.79166666666666663</c:v>
                </c:pt>
                <c:pt idx="92">
                  <c:v>0.83333333333333337</c:v>
                </c:pt>
                <c:pt idx="93">
                  <c:v>0.875</c:v>
                </c:pt>
                <c:pt idx="94">
                  <c:v>0.91666666666666663</c:v>
                </c:pt>
                <c:pt idx="95">
                  <c:v>0.95833333333333337</c:v>
                </c:pt>
                <c:pt idx="96">
                  <c:v>0</c:v>
                </c:pt>
                <c:pt idx="97">
                  <c:v>4.1666666666666664E-2</c:v>
                </c:pt>
                <c:pt idx="98">
                  <c:v>8.3333333333333329E-2</c:v>
                </c:pt>
                <c:pt idx="99">
                  <c:v>0.125</c:v>
                </c:pt>
                <c:pt idx="100">
                  <c:v>0.16666666666666666</c:v>
                </c:pt>
                <c:pt idx="101">
                  <c:v>0.20833333333333334</c:v>
                </c:pt>
                <c:pt idx="102">
                  <c:v>0.25</c:v>
                </c:pt>
                <c:pt idx="103">
                  <c:v>0.29166666666666669</c:v>
                </c:pt>
                <c:pt idx="104">
                  <c:v>0.33333333333333331</c:v>
                </c:pt>
                <c:pt idx="105">
                  <c:v>0.375</c:v>
                </c:pt>
                <c:pt idx="106">
                  <c:v>0.41666666666666669</c:v>
                </c:pt>
                <c:pt idx="107">
                  <c:v>0.45833333333333331</c:v>
                </c:pt>
                <c:pt idx="108">
                  <c:v>0.5</c:v>
                </c:pt>
                <c:pt idx="109">
                  <c:v>0.54166666666666663</c:v>
                </c:pt>
                <c:pt idx="110">
                  <c:v>0.58333333333333337</c:v>
                </c:pt>
                <c:pt idx="111">
                  <c:v>0.625</c:v>
                </c:pt>
                <c:pt idx="112">
                  <c:v>0.66666666666666663</c:v>
                </c:pt>
                <c:pt idx="113">
                  <c:v>0.70833333333333337</c:v>
                </c:pt>
                <c:pt idx="114">
                  <c:v>0.75</c:v>
                </c:pt>
                <c:pt idx="115">
                  <c:v>0.79166666666666663</c:v>
                </c:pt>
                <c:pt idx="116">
                  <c:v>0.83333333333333337</c:v>
                </c:pt>
                <c:pt idx="117">
                  <c:v>0.875</c:v>
                </c:pt>
                <c:pt idx="118">
                  <c:v>0.91666666666666663</c:v>
                </c:pt>
                <c:pt idx="119">
                  <c:v>0.95833333333333337</c:v>
                </c:pt>
                <c:pt idx="120">
                  <c:v>0</c:v>
                </c:pt>
                <c:pt idx="121">
                  <c:v>4.1666666666666664E-2</c:v>
                </c:pt>
                <c:pt idx="122">
                  <c:v>8.3333333333333329E-2</c:v>
                </c:pt>
                <c:pt idx="123">
                  <c:v>0.125</c:v>
                </c:pt>
                <c:pt idx="124">
                  <c:v>0.16666666666666666</c:v>
                </c:pt>
                <c:pt idx="125">
                  <c:v>0.20833333333333334</c:v>
                </c:pt>
                <c:pt idx="126">
                  <c:v>0.25</c:v>
                </c:pt>
                <c:pt idx="127">
                  <c:v>0.29166666666666669</c:v>
                </c:pt>
                <c:pt idx="128">
                  <c:v>0.33333333333333331</c:v>
                </c:pt>
                <c:pt idx="129">
                  <c:v>0.375</c:v>
                </c:pt>
                <c:pt idx="130">
                  <c:v>0.41666666666666669</c:v>
                </c:pt>
                <c:pt idx="131">
                  <c:v>0.45833333333333331</c:v>
                </c:pt>
                <c:pt idx="132">
                  <c:v>0.5</c:v>
                </c:pt>
                <c:pt idx="133">
                  <c:v>0.54166666666666663</c:v>
                </c:pt>
                <c:pt idx="134">
                  <c:v>0.58333333333333337</c:v>
                </c:pt>
                <c:pt idx="135">
                  <c:v>0.625</c:v>
                </c:pt>
                <c:pt idx="136">
                  <c:v>0.66666666666666663</c:v>
                </c:pt>
                <c:pt idx="137">
                  <c:v>0.70833333333333337</c:v>
                </c:pt>
                <c:pt idx="138">
                  <c:v>0.75</c:v>
                </c:pt>
                <c:pt idx="139">
                  <c:v>0.79166666666666663</c:v>
                </c:pt>
                <c:pt idx="140">
                  <c:v>0.83333333333333337</c:v>
                </c:pt>
                <c:pt idx="141">
                  <c:v>0.875</c:v>
                </c:pt>
                <c:pt idx="142">
                  <c:v>0.91666666666666663</c:v>
                </c:pt>
                <c:pt idx="143">
                  <c:v>0.95833333333333337</c:v>
                </c:pt>
                <c:pt idx="144">
                  <c:v>0</c:v>
                </c:pt>
                <c:pt idx="145">
                  <c:v>4.1666666666666664E-2</c:v>
                </c:pt>
                <c:pt idx="146">
                  <c:v>8.3333333333333329E-2</c:v>
                </c:pt>
                <c:pt idx="147">
                  <c:v>0.125</c:v>
                </c:pt>
                <c:pt idx="148">
                  <c:v>0.16666666666666666</c:v>
                </c:pt>
                <c:pt idx="149">
                  <c:v>0.20833333333333334</c:v>
                </c:pt>
                <c:pt idx="150">
                  <c:v>0.25</c:v>
                </c:pt>
                <c:pt idx="151">
                  <c:v>0.29166666666666669</c:v>
                </c:pt>
                <c:pt idx="152">
                  <c:v>0.33333333333333331</c:v>
                </c:pt>
                <c:pt idx="153">
                  <c:v>0.375</c:v>
                </c:pt>
                <c:pt idx="154">
                  <c:v>0.41666666666666669</c:v>
                </c:pt>
                <c:pt idx="155">
                  <c:v>0.45833333333333331</c:v>
                </c:pt>
                <c:pt idx="156">
                  <c:v>0.5</c:v>
                </c:pt>
                <c:pt idx="157">
                  <c:v>0.54166666666666663</c:v>
                </c:pt>
                <c:pt idx="158">
                  <c:v>0.58333333333333337</c:v>
                </c:pt>
                <c:pt idx="159">
                  <c:v>0.625</c:v>
                </c:pt>
                <c:pt idx="160">
                  <c:v>0.66666666666666663</c:v>
                </c:pt>
                <c:pt idx="161">
                  <c:v>0.70833333333333337</c:v>
                </c:pt>
                <c:pt idx="162">
                  <c:v>0.75</c:v>
                </c:pt>
                <c:pt idx="163">
                  <c:v>0.79166666666666663</c:v>
                </c:pt>
                <c:pt idx="164">
                  <c:v>0.83333333333333337</c:v>
                </c:pt>
                <c:pt idx="165">
                  <c:v>0.875</c:v>
                </c:pt>
                <c:pt idx="166">
                  <c:v>0.91666666666666663</c:v>
                </c:pt>
                <c:pt idx="167">
                  <c:v>0.95833333333333337</c:v>
                </c:pt>
                <c:pt idx="168">
                  <c:v>0</c:v>
                </c:pt>
                <c:pt idx="169">
                  <c:v>4.1666666666666664E-2</c:v>
                </c:pt>
                <c:pt idx="170">
                  <c:v>8.3333333333333329E-2</c:v>
                </c:pt>
                <c:pt idx="171">
                  <c:v>0.125</c:v>
                </c:pt>
                <c:pt idx="172">
                  <c:v>0.16666666666666666</c:v>
                </c:pt>
                <c:pt idx="173">
                  <c:v>0.20833333333333334</c:v>
                </c:pt>
                <c:pt idx="174">
                  <c:v>0.25</c:v>
                </c:pt>
                <c:pt idx="175">
                  <c:v>0.29166666666666669</c:v>
                </c:pt>
                <c:pt idx="176">
                  <c:v>0.33333333333333331</c:v>
                </c:pt>
                <c:pt idx="177">
                  <c:v>0.375</c:v>
                </c:pt>
                <c:pt idx="178">
                  <c:v>0.41666666666666669</c:v>
                </c:pt>
                <c:pt idx="179">
                  <c:v>0.45833333333333331</c:v>
                </c:pt>
                <c:pt idx="180">
                  <c:v>0.5</c:v>
                </c:pt>
                <c:pt idx="181">
                  <c:v>0.54166666666666663</c:v>
                </c:pt>
                <c:pt idx="182">
                  <c:v>0.58333333333333337</c:v>
                </c:pt>
                <c:pt idx="183">
                  <c:v>0.625</c:v>
                </c:pt>
                <c:pt idx="184">
                  <c:v>0.66666666666666663</c:v>
                </c:pt>
                <c:pt idx="185">
                  <c:v>0.70833333333333337</c:v>
                </c:pt>
                <c:pt idx="186">
                  <c:v>0.75</c:v>
                </c:pt>
                <c:pt idx="187">
                  <c:v>0.79166666666666663</c:v>
                </c:pt>
                <c:pt idx="188">
                  <c:v>0.83333333333333337</c:v>
                </c:pt>
                <c:pt idx="189">
                  <c:v>0.875</c:v>
                </c:pt>
                <c:pt idx="190">
                  <c:v>0.91666666666666663</c:v>
                </c:pt>
                <c:pt idx="191">
                  <c:v>0.95833333333333337</c:v>
                </c:pt>
                <c:pt idx="192">
                  <c:v>0</c:v>
                </c:pt>
                <c:pt idx="193">
                  <c:v>4.1666666666666664E-2</c:v>
                </c:pt>
                <c:pt idx="194">
                  <c:v>8.3333333333333329E-2</c:v>
                </c:pt>
                <c:pt idx="195">
                  <c:v>0.125</c:v>
                </c:pt>
                <c:pt idx="196">
                  <c:v>0.16666666666666666</c:v>
                </c:pt>
                <c:pt idx="197">
                  <c:v>0.20833333333333334</c:v>
                </c:pt>
                <c:pt idx="198">
                  <c:v>0.25</c:v>
                </c:pt>
                <c:pt idx="199">
                  <c:v>0.29166666666666669</c:v>
                </c:pt>
                <c:pt idx="200">
                  <c:v>0.33333333333333331</c:v>
                </c:pt>
                <c:pt idx="201">
                  <c:v>0.375</c:v>
                </c:pt>
                <c:pt idx="202">
                  <c:v>0.41666666666666669</c:v>
                </c:pt>
                <c:pt idx="203">
                  <c:v>0.45833333333333331</c:v>
                </c:pt>
                <c:pt idx="204">
                  <c:v>0.5</c:v>
                </c:pt>
                <c:pt idx="205">
                  <c:v>0.54166666666666663</c:v>
                </c:pt>
                <c:pt idx="206">
                  <c:v>0.58333333333333337</c:v>
                </c:pt>
                <c:pt idx="207">
                  <c:v>0.625</c:v>
                </c:pt>
                <c:pt idx="208">
                  <c:v>0.66666666666666663</c:v>
                </c:pt>
                <c:pt idx="209">
                  <c:v>0.70833333333333337</c:v>
                </c:pt>
                <c:pt idx="210">
                  <c:v>0.75</c:v>
                </c:pt>
                <c:pt idx="211">
                  <c:v>0.79166666666666663</c:v>
                </c:pt>
                <c:pt idx="212">
                  <c:v>0.83333333333333337</c:v>
                </c:pt>
                <c:pt idx="213">
                  <c:v>0.875</c:v>
                </c:pt>
                <c:pt idx="214">
                  <c:v>0.91666666666666663</c:v>
                </c:pt>
                <c:pt idx="215">
                  <c:v>0.95833333333333337</c:v>
                </c:pt>
                <c:pt idx="216">
                  <c:v>0</c:v>
                </c:pt>
                <c:pt idx="217">
                  <c:v>4.1666666666666664E-2</c:v>
                </c:pt>
                <c:pt idx="218">
                  <c:v>8.3333333333333329E-2</c:v>
                </c:pt>
                <c:pt idx="219">
                  <c:v>0.125</c:v>
                </c:pt>
                <c:pt idx="220">
                  <c:v>0.16666666666666666</c:v>
                </c:pt>
                <c:pt idx="221">
                  <c:v>0.20833333333333334</c:v>
                </c:pt>
                <c:pt idx="222">
                  <c:v>0.25</c:v>
                </c:pt>
                <c:pt idx="223">
                  <c:v>0.29166666666666669</c:v>
                </c:pt>
                <c:pt idx="224">
                  <c:v>0.33333333333333331</c:v>
                </c:pt>
                <c:pt idx="225">
                  <c:v>0.375</c:v>
                </c:pt>
                <c:pt idx="226">
                  <c:v>0.41666666666666669</c:v>
                </c:pt>
                <c:pt idx="227">
                  <c:v>0.45833333333333331</c:v>
                </c:pt>
                <c:pt idx="228">
                  <c:v>0.5</c:v>
                </c:pt>
                <c:pt idx="229">
                  <c:v>0.54166666666666663</c:v>
                </c:pt>
                <c:pt idx="230">
                  <c:v>0.58333333333333337</c:v>
                </c:pt>
                <c:pt idx="231">
                  <c:v>0.625</c:v>
                </c:pt>
                <c:pt idx="232">
                  <c:v>0.66666666666666663</c:v>
                </c:pt>
                <c:pt idx="233">
                  <c:v>0.70833333333333337</c:v>
                </c:pt>
                <c:pt idx="234">
                  <c:v>0.75</c:v>
                </c:pt>
                <c:pt idx="235">
                  <c:v>0.79166666666666663</c:v>
                </c:pt>
                <c:pt idx="236">
                  <c:v>0.83333333333333337</c:v>
                </c:pt>
                <c:pt idx="237">
                  <c:v>0.875</c:v>
                </c:pt>
                <c:pt idx="238">
                  <c:v>0.91666666666666663</c:v>
                </c:pt>
                <c:pt idx="239">
                  <c:v>0.95833333333333337</c:v>
                </c:pt>
                <c:pt idx="240">
                  <c:v>0</c:v>
                </c:pt>
                <c:pt idx="241">
                  <c:v>4.1666666666666664E-2</c:v>
                </c:pt>
                <c:pt idx="242">
                  <c:v>8.3333333333333329E-2</c:v>
                </c:pt>
                <c:pt idx="243">
                  <c:v>0.125</c:v>
                </c:pt>
                <c:pt idx="244">
                  <c:v>0.16666666666666666</c:v>
                </c:pt>
                <c:pt idx="245">
                  <c:v>0.20833333333333334</c:v>
                </c:pt>
                <c:pt idx="246">
                  <c:v>0.25</c:v>
                </c:pt>
                <c:pt idx="247">
                  <c:v>0.29166666666666669</c:v>
                </c:pt>
                <c:pt idx="248">
                  <c:v>0.33333333333333331</c:v>
                </c:pt>
                <c:pt idx="249">
                  <c:v>0.375</c:v>
                </c:pt>
                <c:pt idx="250">
                  <c:v>0.41666666666666669</c:v>
                </c:pt>
                <c:pt idx="251">
                  <c:v>0.45833333333333331</c:v>
                </c:pt>
                <c:pt idx="252">
                  <c:v>0.5</c:v>
                </c:pt>
                <c:pt idx="253">
                  <c:v>0.54166666666666663</c:v>
                </c:pt>
                <c:pt idx="254">
                  <c:v>0.58333333333333337</c:v>
                </c:pt>
                <c:pt idx="255">
                  <c:v>0.625</c:v>
                </c:pt>
                <c:pt idx="256">
                  <c:v>0.66666666666666663</c:v>
                </c:pt>
                <c:pt idx="257">
                  <c:v>0.70833333333333337</c:v>
                </c:pt>
                <c:pt idx="258">
                  <c:v>0.75</c:v>
                </c:pt>
                <c:pt idx="259">
                  <c:v>0.79166666666666663</c:v>
                </c:pt>
                <c:pt idx="260">
                  <c:v>0.83333333333333337</c:v>
                </c:pt>
                <c:pt idx="261">
                  <c:v>0.875</c:v>
                </c:pt>
                <c:pt idx="262">
                  <c:v>0.91666666666666663</c:v>
                </c:pt>
                <c:pt idx="263">
                  <c:v>0.95833333333333337</c:v>
                </c:pt>
                <c:pt idx="264">
                  <c:v>0</c:v>
                </c:pt>
                <c:pt idx="265">
                  <c:v>4.1666666666666664E-2</c:v>
                </c:pt>
                <c:pt idx="266">
                  <c:v>8.3333333333333329E-2</c:v>
                </c:pt>
                <c:pt idx="267">
                  <c:v>0.125</c:v>
                </c:pt>
                <c:pt idx="268">
                  <c:v>0.16666666666666666</c:v>
                </c:pt>
                <c:pt idx="269">
                  <c:v>0.20833333333333334</c:v>
                </c:pt>
                <c:pt idx="270">
                  <c:v>0.25</c:v>
                </c:pt>
                <c:pt idx="271">
                  <c:v>0.29166666666666669</c:v>
                </c:pt>
                <c:pt idx="272">
                  <c:v>0.33333333333333331</c:v>
                </c:pt>
                <c:pt idx="273">
                  <c:v>0.375</c:v>
                </c:pt>
                <c:pt idx="274">
                  <c:v>0.41666666666666669</c:v>
                </c:pt>
                <c:pt idx="275">
                  <c:v>0.45833333333333331</c:v>
                </c:pt>
                <c:pt idx="276">
                  <c:v>0.5</c:v>
                </c:pt>
                <c:pt idx="277">
                  <c:v>0.54166666666666663</c:v>
                </c:pt>
                <c:pt idx="278">
                  <c:v>0.58333333333333337</c:v>
                </c:pt>
                <c:pt idx="279">
                  <c:v>0.625</c:v>
                </c:pt>
                <c:pt idx="280">
                  <c:v>0.66666666666666663</c:v>
                </c:pt>
                <c:pt idx="281">
                  <c:v>0.70833333333333337</c:v>
                </c:pt>
                <c:pt idx="282">
                  <c:v>0.75</c:v>
                </c:pt>
                <c:pt idx="283">
                  <c:v>0.79166666666666663</c:v>
                </c:pt>
                <c:pt idx="284">
                  <c:v>0.83333333333333337</c:v>
                </c:pt>
                <c:pt idx="285">
                  <c:v>0.875</c:v>
                </c:pt>
                <c:pt idx="286">
                  <c:v>0.91666666666666663</c:v>
                </c:pt>
                <c:pt idx="287">
                  <c:v>0.95833333333333337</c:v>
                </c:pt>
                <c:pt idx="288">
                  <c:v>0</c:v>
                </c:pt>
                <c:pt idx="289">
                  <c:v>4.1666666666666664E-2</c:v>
                </c:pt>
                <c:pt idx="290">
                  <c:v>8.3333333333333329E-2</c:v>
                </c:pt>
                <c:pt idx="291">
                  <c:v>0.125</c:v>
                </c:pt>
                <c:pt idx="292">
                  <c:v>0.16666666666666666</c:v>
                </c:pt>
                <c:pt idx="293">
                  <c:v>0.20833333333333334</c:v>
                </c:pt>
                <c:pt idx="294">
                  <c:v>0.25</c:v>
                </c:pt>
                <c:pt idx="295">
                  <c:v>0.29166666666666669</c:v>
                </c:pt>
                <c:pt idx="296">
                  <c:v>0.33333333333333331</c:v>
                </c:pt>
                <c:pt idx="297">
                  <c:v>0.375</c:v>
                </c:pt>
                <c:pt idx="298">
                  <c:v>0.41666666666666669</c:v>
                </c:pt>
                <c:pt idx="299">
                  <c:v>0.45833333333333331</c:v>
                </c:pt>
                <c:pt idx="300">
                  <c:v>0.5</c:v>
                </c:pt>
                <c:pt idx="301">
                  <c:v>0.54166666666666663</c:v>
                </c:pt>
                <c:pt idx="302">
                  <c:v>0.58333333333333337</c:v>
                </c:pt>
                <c:pt idx="303">
                  <c:v>0.625</c:v>
                </c:pt>
                <c:pt idx="304">
                  <c:v>0.66666666666666663</c:v>
                </c:pt>
                <c:pt idx="305">
                  <c:v>0.70833333333333337</c:v>
                </c:pt>
                <c:pt idx="306">
                  <c:v>0.75</c:v>
                </c:pt>
                <c:pt idx="307">
                  <c:v>0.79166666666666663</c:v>
                </c:pt>
                <c:pt idx="308">
                  <c:v>0.83333333333333337</c:v>
                </c:pt>
                <c:pt idx="309">
                  <c:v>0.875</c:v>
                </c:pt>
                <c:pt idx="310">
                  <c:v>0.91666666666666663</c:v>
                </c:pt>
                <c:pt idx="311">
                  <c:v>0.95833333333333337</c:v>
                </c:pt>
                <c:pt idx="312">
                  <c:v>0</c:v>
                </c:pt>
                <c:pt idx="313">
                  <c:v>4.1666666666666664E-2</c:v>
                </c:pt>
                <c:pt idx="314">
                  <c:v>8.3333333333333329E-2</c:v>
                </c:pt>
                <c:pt idx="315">
                  <c:v>0.125</c:v>
                </c:pt>
                <c:pt idx="316">
                  <c:v>0.16666666666666666</c:v>
                </c:pt>
                <c:pt idx="317">
                  <c:v>0.20833333333333334</c:v>
                </c:pt>
                <c:pt idx="318">
                  <c:v>0.25</c:v>
                </c:pt>
                <c:pt idx="319">
                  <c:v>0.29166666666666669</c:v>
                </c:pt>
                <c:pt idx="320">
                  <c:v>0.33333333333333331</c:v>
                </c:pt>
                <c:pt idx="321">
                  <c:v>0.375</c:v>
                </c:pt>
                <c:pt idx="322">
                  <c:v>0.41666666666666669</c:v>
                </c:pt>
                <c:pt idx="323">
                  <c:v>0.45833333333333331</c:v>
                </c:pt>
                <c:pt idx="324">
                  <c:v>0.5</c:v>
                </c:pt>
                <c:pt idx="325">
                  <c:v>0.54166666666666663</c:v>
                </c:pt>
                <c:pt idx="326">
                  <c:v>0.58333333333333337</c:v>
                </c:pt>
                <c:pt idx="327">
                  <c:v>0.625</c:v>
                </c:pt>
                <c:pt idx="328">
                  <c:v>0.66666666666666663</c:v>
                </c:pt>
                <c:pt idx="329">
                  <c:v>0.70833333333333337</c:v>
                </c:pt>
                <c:pt idx="330">
                  <c:v>0.75</c:v>
                </c:pt>
                <c:pt idx="331">
                  <c:v>0.79166666666666663</c:v>
                </c:pt>
                <c:pt idx="332">
                  <c:v>0.83333333333333337</c:v>
                </c:pt>
                <c:pt idx="333">
                  <c:v>0.875</c:v>
                </c:pt>
                <c:pt idx="334">
                  <c:v>0.91666666666666663</c:v>
                </c:pt>
                <c:pt idx="335">
                  <c:v>0.95833333333333337</c:v>
                </c:pt>
                <c:pt idx="336">
                  <c:v>0</c:v>
                </c:pt>
                <c:pt idx="337">
                  <c:v>4.1666666666666664E-2</c:v>
                </c:pt>
                <c:pt idx="338">
                  <c:v>8.3333333333333329E-2</c:v>
                </c:pt>
                <c:pt idx="339">
                  <c:v>0.125</c:v>
                </c:pt>
                <c:pt idx="340">
                  <c:v>0.16666666666666666</c:v>
                </c:pt>
                <c:pt idx="341">
                  <c:v>0.20833333333333334</c:v>
                </c:pt>
                <c:pt idx="342">
                  <c:v>0.25</c:v>
                </c:pt>
                <c:pt idx="343">
                  <c:v>0.29166666666666669</c:v>
                </c:pt>
                <c:pt idx="344">
                  <c:v>0.33333333333333331</c:v>
                </c:pt>
                <c:pt idx="345">
                  <c:v>0.375</c:v>
                </c:pt>
                <c:pt idx="346">
                  <c:v>0.41666666666666669</c:v>
                </c:pt>
                <c:pt idx="347">
                  <c:v>0.45833333333333331</c:v>
                </c:pt>
                <c:pt idx="348">
                  <c:v>0.5</c:v>
                </c:pt>
                <c:pt idx="349">
                  <c:v>0.54166666666666663</c:v>
                </c:pt>
                <c:pt idx="350">
                  <c:v>0.58333333333333337</c:v>
                </c:pt>
                <c:pt idx="351">
                  <c:v>0.625</c:v>
                </c:pt>
                <c:pt idx="352">
                  <c:v>0.66666666666666663</c:v>
                </c:pt>
                <c:pt idx="353">
                  <c:v>0.70833333333333337</c:v>
                </c:pt>
                <c:pt idx="354">
                  <c:v>0.75</c:v>
                </c:pt>
                <c:pt idx="355">
                  <c:v>0.79166666666666663</c:v>
                </c:pt>
                <c:pt idx="356">
                  <c:v>0.83333333333333337</c:v>
                </c:pt>
                <c:pt idx="357">
                  <c:v>0.875</c:v>
                </c:pt>
                <c:pt idx="358">
                  <c:v>0.91666666666666663</c:v>
                </c:pt>
                <c:pt idx="359">
                  <c:v>0.95833333333333337</c:v>
                </c:pt>
                <c:pt idx="360">
                  <c:v>0</c:v>
                </c:pt>
                <c:pt idx="361">
                  <c:v>4.1666666666666664E-2</c:v>
                </c:pt>
                <c:pt idx="362">
                  <c:v>8.3333333333333329E-2</c:v>
                </c:pt>
                <c:pt idx="363">
                  <c:v>0.125</c:v>
                </c:pt>
                <c:pt idx="364">
                  <c:v>0.16666666666666666</c:v>
                </c:pt>
                <c:pt idx="365">
                  <c:v>0.20833333333333334</c:v>
                </c:pt>
                <c:pt idx="366">
                  <c:v>0.25</c:v>
                </c:pt>
                <c:pt idx="367">
                  <c:v>0.29166666666666669</c:v>
                </c:pt>
                <c:pt idx="368">
                  <c:v>0.33333333333333331</c:v>
                </c:pt>
                <c:pt idx="369">
                  <c:v>0.375</c:v>
                </c:pt>
                <c:pt idx="370">
                  <c:v>0.41666666666666669</c:v>
                </c:pt>
                <c:pt idx="371">
                  <c:v>0.45833333333333331</c:v>
                </c:pt>
                <c:pt idx="372">
                  <c:v>0.5</c:v>
                </c:pt>
                <c:pt idx="373">
                  <c:v>0.54166666666666663</c:v>
                </c:pt>
                <c:pt idx="374">
                  <c:v>0.58333333333333337</c:v>
                </c:pt>
                <c:pt idx="375">
                  <c:v>0.625</c:v>
                </c:pt>
                <c:pt idx="376">
                  <c:v>0.66666666666666663</c:v>
                </c:pt>
                <c:pt idx="377">
                  <c:v>0.70833333333333337</c:v>
                </c:pt>
                <c:pt idx="378">
                  <c:v>0.75</c:v>
                </c:pt>
                <c:pt idx="379">
                  <c:v>0.79166666666666663</c:v>
                </c:pt>
                <c:pt idx="380">
                  <c:v>0.83333333333333337</c:v>
                </c:pt>
                <c:pt idx="381">
                  <c:v>0.875</c:v>
                </c:pt>
                <c:pt idx="382">
                  <c:v>0.91666666666666663</c:v>
                </c:pt>
                <c:pt idx="383">
                  <c:v>0.95833333333333337</c:v>
                </c:pt>
              </c:numCache>
            </c:numRef>
          </c:cat>
          <c:val>
            <c:numRef>
              <c:f>'MNF Analiz Örnek'!$B$91:$B$474</c:f>
              <c:numCache>
                <c:formatCode>0.0</c:formatCode>
                <c:ptCount val="384"/>
                <c:pt idx="0">
                  <c:v>9.5250000000000004</c:v>
                </c:pt>
                <c:pt idx="1">
                  <c:v>8.2444444444444436</c:v>
                </c:pt>
                <c:pt idx="2">
                  <c:v>6.6555555555555559</c:v>
                </c:pt>
                <c:pt idx="3">
                  <c:v>5.5416666666666661</c:v>
                </c:pt>
                <c:pt idx="4">
                  <c:v>4.7527777777777773</c:v>
                </c:pt>
                <c:pt idx="5">
                  <c:v>4.7305555555555561</c:v>
                </c:pt>
                <c:pt idx="6">
                  <c:v>4.9111111111111105</c:v>
                </c:pt>
                <c:pt idx="7">
                  <c:v>6.6055555555555561</c:v>
                </c:pt>
                <c:pt idx="8">
                  <c:v>8.0277777777777768</c:v>
                </c:pt>
                <c:pt idx="9">
                  <c:v>9.5694444444444446</c:v>
                </c:pt>
                <c:pt idx="10">
                  <c:v>10.244444444444445</c:v>
                </c:pt>
                <c:pt idx="11">
                  <c:v>11.869444444444444</c:v>
                </c:pt>
                <c:pt idx="12">
                  <c:v>12.469444444444445</c:v>
                </c:pt>
                <c:pt idx="13">
                  <c:v>13.33611111111111</c:v>
                </c:pt>
                <c:pt idx="14">
                  <c:v>13.652777777777777</c:v>
                </c:pt>
                <c:pt idx="15">
                  <c:v>13.375</c:v>
                </c:pt>
                <c:pt idx="16">
                  <c:v>13.894444444444446</c:v>
                </c:pt>
                <c:pt idx="17">
                  <c:v>13.041666666666668</c:v>
                </c:pt>
                <c:pt idx="18">
                  <c:v>12.113888888888889</c:v>
                </c:pt>
                <c:pt idx="19">
                  <c:v>12.641666666666666</c:v>
                </c:pt>
                <c:pt idx="20">
                  <c:v>12.408333333333333</c:v>
                </c:pt>
                <c:pt idx="21">
                  <c:v>11.824999999999999</c:v>
                </c:pt>
                <c:pt idx="22">
                  <c:v>10.894444444444444</c:v>
                </c:pt>
                <c:pt idx="23">
                  <c:v>10.06111111111111</c:v>
                </c:pt>
                <c:pt idx="24">
                  <c:v>9.3277777777777775</c:v>
                </c:pt>
                <c:pt idx="25">
                  <c:v>9.2583333333333329</c:v>
                </c:pt>
                <c:pt idx="26">
                  <c:v>7.9111111111111114</c:v>
                </c:pt>
                <c:pt idx="27">
                  <c:v>6.5027777777777773</c:v>
                </c:pt>
                <c:pt idx="28">
                  <c:v>4.833333333333333</c:v>
                </c:pt>
                <c:pt idx="29">
                  <c:v>4.3444444444444441</c:v>
                </c:pt>
                <c:pt idx="30">
                  <c:v>4.208333333333333</c:v>
                </c:pt>
                <c:pt idx="31">
                  <c:v>4.6055555555555552</c:v>
                </c:pt>
                <c:pt idx="32">
                  <c:v>5.1805555555555554</c:v>
                </c:pt>
                <c:pt idx="33">
                  <c:v>6.8250000000000002</c:v>
                </c:pt>
                <c:pt idx="34">
                  <c:v>9.3111111111111118</c:v>
                </c:pt>
                <c:pt idx="35">
                  <c:v>12.136111111111109</c:v>
                </c:pt>
                <c:pt idx="36">
                  <c:v>13.394444444444444</c:v>
                </c:pt>
                <c:pt idx="37">
                  <c:v>13.883333333333333</c:v>
                </c:pt>
                <c:pt idx="38">
                  <c:v>14.68888888888889</c:v>
                </c:pt>
                <c:pt idx="39">
                  <c:v>13.880555555555555</c:v>
                </c:pt>
                <c:pt idx="40">
                  <c:v>13.969444444444443</c:v>
                </c:pt>
                <c:pt idx="41">
                  <c:v>13.613888888888887</c:v>
                </c:pt>
                <c:pt idx="42">
                  <c:v>11.950000000000001</c:v>
                </c:pt>
                <c:pt idx="43">
                  <c:v>13.169444444444443</c:v>
                </c:pt>
                <c:pt idx="44">
                  <c:v>12.994444444444444</c:v>
                </c:pt>
                <c:pt idx="45">
                  <c:v>12.519444444444444</c:v>
                </c:pt>
                <c:pt idx="46">
                  <c:v>11.902777777777779</c:v>
                </c:pt>
                <c:pt idx="47">
                  <c:v>11.083333333333332</c:v>
                </c:pt>
                <c:pt idx="48">
                  <c:v>9.3472222222222214</c:v>
                </c:pt>
                <c:pt idx="49">
                  <c:v>7.322222222222222</c:v>
                </c:pt>
                <c:pt idx="50">
                  <c:v>5.2111111111111112</c:v>
                </c:pt>
                <c:pt idx="51">
                  <c:v>4.3999999999999995</c:v>
                </c:pt>
                <c:pt idx="52">
                  <c:v>4.2055555555555557</c:v>
                </c:pt>
                <c:pt idx="53">
                  <c:v>4.3055555555555554</c:v>
                </c:pt>
                <c:pt idx="54">
                  <c:v>5.1722222222222225</c:v>
                </c:pt>
                <c:pt idx="55">
                  <c:v>7.7194444444444441</c:v>
                </c:pt>
                <c:pt idx="56">
                  <c:v>10.605555555555556</c:v>
                </c:pt>
                <c:pt idx="57">
                  <c:v>9.8361111111111104</c:v>
                </c:pt>
                <c:pt idx="58">
                  <c:v>11.441666666666666</c:v>
                </c:pt>
                <c:pt idx="59">
                  <c:v>11.511111111111111</c:v>
                </c:pt>
                <c:pt idx="60">
                  <c:v>11.299999999999999</c:v>
                </c:pt>
                <c:pt idx="61">
                  <c:v>11.011111111111111</c:v>
                </c:pt>
                <c:pt idx="62">
                  <c:v>11.144444444444444</c:v>
                </c:pt>
                <c:pt idx="63">
                  <c:v>10.525</c:v>
                </c:pt>
                <c:pt idx="64">
                  <c:v>10.530555555555555</c:v>
                </c:pt>
                <c:pt idx="65">
                  <c:v>10.536111111111111</c:v>
                </c:pt>
                <c:pt idx="66">
                  <c:v>11.130555555555555</c:v>
                </c:pt>
                <c:pt idx="67">
                  <c:v>11.66388888888889</c:v>
                </c:pt>
                <c:pt idx="68">
                  <c:v>11.594444444444445</c:v>
                </c:pt>
                <c:pt idx="69">
                  <c:v>11.230555555555556</c:v>
                </c:pt>
                <c:pt idx="70">
                  <c:v>10.236111111111111</c:v>
                </c:pt>
                <c:pt idx="71">
                  <c:v>9.5361111111111097</c:v>
                </c:pt>
                <c:pt idx="72">
                  <c:v>9.125</c:v>
                </c:pt>
                <c:pt idx="73">
                  <c:v>6.927777777777778</c:v>
                </c:pt>
                <c:pt idx="74">
                  <c:v>5.1805555555555554</c:v>
                </c:pt>
                <c:pt idx="75">
                  <c:v>4.6277777777777773</c:v>
                </c:pt>
                <c:pt idx="76">
                  <c:v>4.5111111111111102</c:v>
                </c:pt>
                <c:pt idx="77">
                  <c:v>4.8138888888888882</c:v>
                </c:pt>
                <c:pt idx="78">
                  <c:v>5.5444444444444443</c:v>
                </c:pt>
                <c:pt idx="79">
                  <c:v>8.0749999999999993</c:v>
                </c:pt>
                <c:pt idx="80">
                  <c:v>11.013888888888888</c:v>
                </c:pt>
                <c:pt idx="81">
                  <c:v>10.088888888888889</c:v>
                </c:pt>
                <c:pt idx="82">
                  <c:v>10.561111111111112</c:v>
                </c:pt>
                <c:pt idx="83">
                  <c:v>11.180555555555555</c:v>
                </c:pt>
                <c:pt idx="84">
                  <c:v>11.66388888888889</c:v>
                </c:pt>
                <c:pt idx="85">
                  <c:v>11.830555555555556</c:v>
                </c:pt>
                <c:pt idx="86">
                  <c:v>11.858333333333333</c:v>
                </c:pt>
                <c:pt idx="87">
                  <c:v>11.583333333333334</c:v>
                </c:pt>
                <c:pt idx="88">
                  <c:v>13.319444444444445</c:v>
                </c:pt>
                <c:pt idx="89">
                  <c:v>11.902777777777779</c:v>
                </c:pt>
                <c:pt idx="90">
                  <c:v>12.269444444444444</c:v>
                </c:pt>
                <c:pt idx="91">
                  <c:v>12.7</c:v>
                </c:pt>
                <c:pt idx="92">
                  <c:v>12.752777777777776</c:v>
                </c:pt>
                <c:pt idx="93">
                  <c:v>12.127777777777776</c:v>
                </c:pt>
                <c:pt idx="94">
                  <c:v>10.863888888888889</c:v>
                </c:pt>
                <c:pt idx="95">
                  <c:v>10.711111111111112</c:v>
                </c:pt>
                <c:pt idx="96">
                  <c:v>9.1388888888888875</c:v>
                </c:pt>
                <c:pt idx="97">
                  <c:v>7.3638888888888889</c:v>
                </c:pt>
                <c:pt idx="98">
                  <c:v>5.6305555555555555</c:v>
                </c:pt>
                <c:pt idx="99">
                  <c:v>4.5999999999999996</c:v>
                </c:pt>
                <c:pt idx="100">
                  <c:v>4.3583333333333334</c:v>
                </c:pt>
                <c:pt idx="101">
                  <c:v>4.3277777777777775</c:v>
                </c:pt>
                <c:pt idx="102">
                  <c:v>5.4361111111111109</c:v>
                </c:pt>
                <c:pt idx="103">
                  <c:v>7.9805555555555552</c:v>
                </c:pt>
                <c:pt idx="104">
                  <c:v>11.130555555555555</c:v>
                </c:pt>
                <c:pt idx="105">
                  <c:v>9.68611111111111</c:v>
                </c:pt>
                <c:pt idx="106">
                  <c:v>10.180555555555555</c:v>
                </c:pt>
                <c:pt idx="107">
                  <c:v>10.694444444444445</c:v>
                </c:pt>
                <c:pt idx="108">
                  <c:v>10.541666666666668</c:v>
                </c:pt>
                <c:pt idx="109">
                  <c:v>11.255555555555556</c:v>
                </c:pt>
                <c:pt idx="110">
                  <c:v>10.930555555555555</c:v>
                </c:pt>
                <c:pt idx="111">
                  <c:v>11.299999999999999</c:v>
                </c:pt>
                <c:pt idx="112">
                  <c:v>12.686111111111112</c:v>
                </c:pt>
                <c:pt idx="113">
                  <c:v>11.347222222222223</c:v>
                </c:pt>
                <c:pt idx="114">
                  <c:v>11.549999999999999</c:v>
                </c:pt>
                <c:pt idx="115">
                  <c:v>12.511111111111111</c:v>
                </c:pt>
                <c:pt idx="116">
                  <c:v>12.691666666666666</c:v>
                </c:pt>
                <c:pt idx="117">
                  <c:v>11.658333333333333</c:v>
                </c:pt>
                <c:pt idx="118">
                  <c:v>10.950000000000001</c:v>
                </c:pt>
                <c:pt idx="119">
                  <c:v>11.166666666666668</c:v>
                </c:pt>
                <c:pt idx="120">
                  <c:v>9.5277777777777768</c:v>
                </c:pt>
                <c:pt idx="121">
                  <c:v>7.1249999999999991</c:v>
                </c:pt>
                <c:pt idx="122">
                  <c:v>5.4750000000000005</c:v>
                </c:pt>
                <c:pt idx="123">
                  <c:v>4.5944444444444441</c:v>
                </c:pt>
                <c:pt idx="124">
                  <c:v>4.4138888888888888</c:v>
                </c:pt>
                <c:pt idx="125">
                  <c:v>4.5388888888888888</c:v>
                </c:pt>
                <c:pt idx="126">
                  <c:v>5.4444444444444446</c:v>
                </c:pt>
                <c:pt idx="127">
                  <c:v>8.1972222222222229</c:v>
                </c:pt>
                <c:pt idx="128">
                  <c:v>10.875</c:v>
                </c:pt>
                <c:pt idx="129">
                  <c:v>9.7972222222222225</c:v>
                </c:pt>
                <c:pt idx="130">
                  <c:v>10.833333333333334</c:v>
                </c:pt>
                <c:pt idx="131">
                  <c:v>11.25</c:v>
                </c:pt>
                <c:pt idx="132">
                  <c:v>11.383333333333333</c:v>
                </c:pt>
                <c:pt idx="133">
                  <c:v>11.722222222222223</c:v>
                </c:pt>
                <c:pt idx="134">
                  <c:v>11.330555555555556</c:v>
                </c:pt>
                <c:pt idx="135">
                  <c:v>10.680555555555555</c:v>
                </c:pt>
                <c:pt idx="136">
                  <c:v>11.127777777777778</c:v>
                </c:pt>
                <c:pt idx="137">
                  <c:v>10.947222222222221</c:v>
                </c:pt>
                <c:pt idx="138">
                  <c:v>11.408333333333333</c:v>
                </c:pt>
                <c:pt idx="139">
                  <c:v>13.283333333333333</c:v>
                </c:pt>
                <c:pt idx="140">
                  <c:v>12.886111111111111</c:v>
                </c:pt>
                <c:pt idx="141">
                  <c:v>12.022222222222222</c:v>
                </c:pt>
                <c:pt idx="142">
                  <c:v>11.316666666666666</c:v>
                </c:pt>
                <c:pt idx="143">
                  <c:v>10.497222222222222</c:v>
                </c:pt>
                <c:pt idx="144">
                  <c:v>8.9555555555555557</c:v>
                </c:pt>
                <c:pt idx="145">
                  <c:v>7.5333333333333332</c:v>
                </c:pt>
                <c:pt idx="146">
                  <c:v>5.5027777777777773</c:v>
                </c:pt>
                <c:pt idx="147">
                  <c:v>4.7277777777777779</c:v>
                </c:pt>
                <c:pt idx="148">
                  <c:v>4.3583333333333334</c:v>
                </c:pt>
                <c:pt idx="149">
                  <c:v>4.8861111111111111</c:v>
                </c:pt>
                <c:pt idx="150">
                  <c:v>5.9194444444444443</c:v>
                </c:pt>
                <c:pt idx="151">
                  <c:v>8.1416666666666657</c:v>
                </c:pt>
                <c:pt idx="152">
                  <c:v>11.52222222222222</c:v>
                </c:pt>
                <c:pt idx="153">
                  <c:v>10</c:v>
                </c:pt>
                <c:pt idx="154">
                  <c:v>10.486111111111111</c:v>
                </c:pt>
                <c:pt idx="155">
                  <c:v>11.422222222222221</c:v>
                </c:pt>
                <c:pt idx="156">
                  <c:v>11.66388888888889</c:v>
                </c:pt>
                <c:pt idx="157">
                  <c:v>11.58611111111111</c:v>
                </c:pt>
                <c:pt idx="158">
                  <c:v>10.68611111111111</c:v>
                </c:pt>
                <c:pt idx="159">
                  <c:v>11.138888888888889</c:v>
                </c:pt>
                <c:pt idx="160">
                  <c:v>13.355555555555554</c:v>
                </c:pt>
                <c:pt idx="161">
                  <c:v>11.805555555555555</c:v>
                </c:pt>
                <c:pt idx="162">
                  <c:v>12.236111111111111</c:v>
                </c:pt>
                <c:pt idx="163">
                  <c:v>12.899999999999999</c:v>
                </c:pt>
                <c:pt idx="164">
                  <c:v>12.308333333333334</c:v>
                </c:pt>
                <c:pt idx="165">
                  <c:v>12.283333333333333</c:v>
                </c:pt>
                <c:pt idx="166">
                  <c:v>11.230555555555556</c:v>
                </c:pt>
                <c:pt idx="167">
                  <c:v>10.619444444444444</c:v>
                </c:pt>
                <c:pt idx="168">
                  <c:v>9.6083333333333343</c:v>
                </c:pt>
                <c:pt idx="169">
                  <c:v>7.6361111111111102</c:v>
                </c:pt>
                <c:pt idx="170">
                  <c:v>6.0138888888888884</c:v>
                </c:pt>
                <c:pt idx="171">
                  <c:v>4.947222222222222</c:v>
                </c:pt>
                <c:pt idx="172">
                  <c:v>4.6194444444444445</c:v>
                </c:pt>
                <c:pt idx="173">
                  <c:v>5.030555555555555</c:v>
                </c:pt>
                <c:pt idx="174">
                  <c:v>5.5555555555555554</c:v>
                </c:pt>
                <c:pt idx="175">
                  <c:v>6.9638888888888886</c:v>
                </c:pt>
                <c:pt idx="176">
                  <c:v>9.0722222222222211</c:v>
                </c:pt>
                <c:pt idx="177">
                  <c:v>10.855555555555554</c:v>
                </c:pt>
                <c:pt idx="178">
                  <c:v>12.33611111111111</c:v>
                </c:pt>
                <c:pt idx="179">
                  <c:v>13.188888888888888</c:v>
                </c:pt>
                <c:pt idx="180">
                  <c:v>13.508333333333333</c:v>
                </c:pt>
                <c:pt idx="181">
                  <c:v>13.272222222222222</c:v>
                </c:pt>
                <c:pt idx="182">
                  <c:v>13.238888888888887</c:v>
                </c:pt>
                <c:pt idx="183">
                  <c:v>13.163888888888888</c:v>
                </c:pt>
                <c:pt idx="184">
                  <c:v>13.605555555555554</c:v>
                </c:pt>
                <c:pt idx="185">
                  <c:v>12.063888888888888</c:v>
                </c:pt>
                <c:pt idx="186">
                  <c:v>12.7</c:v>
                </c:pt>
                <c:pt idx="187">
                  <c:v>13.013888888888889</c:v>
                </c:pt>
                <c:pt idx="188">
                  <c:v>11.980555555555556</c:v>
                </c:pt>
                <c:pt idx="189">
                  <c:v>11.194444444444443</c:v>
                </c:pt>
                <c:pt idx="190">
                  <c:v>10.611111111111112</c:v>
                </c:pt>
                <c:pt idx="191">
                  <c:v>10.883333333333333</c:v>
                </c:pt>
                <c:pt idx="192">
                  <c:v>10.508333333333333</c:v>
                </c:pt>
                <c:pt idx="193">
                  <c:v>9.0722222222222211</c:v>
                </c:pt>
                <c:pt idx="194">
                  <c:v>7.1527777777777777</c:v>
                </c:pt>
                <c:pt idx="195">
                  <c:v>6.1</c:v>
                </c:pt>
                <c:pt idx="196">
                  <c:v>5.3861111111111111</c:v>
                </c:pt>
                <c:pt idx="197">
                  <c:v>5.2138888888888886</c:v>
                </c:pt>
                <c:pt idx="198">
                  <c:v>5.6666666666666661</c:v>
                </c:pt>
                <c:pt idx="199">
                  <c:v>6.4888888888888889</c:v>
                </c:pt>
                <c:pt idx="200">
                  <c:v>7.822222222222222</c:v>
                </c:pt>
                <c:pt idx="201">
                  <c:v>10.075000000000001</c:v>
                </c:pt>
                <c:pt idx="202">
                  <c:v>12.725</c:v>
                </c:pt>
                <c:pt idx="203">
                  <c:v>14.327777777777778</c:v>
                </c:pt>
                <c:pt idx="204">
                  <c:v>15.022222222222222</c:v>
                </c:pt>
                <c:pt idx="205">
                  <c:v>15.574999999999999</c:v>
                </c:pt>
                <c:pt idx="206">
                  <c:v>14.855555555555554</c:v>
                </c:pt>
                <c:pt idx="207">
                  <c:v>14.561111111111112</c:v>
                </c:pt>
                <c:pt idx="208">
                  <c:v>13.111111111111111</c:v>
                </c:pt>
                <c:pt idx="209">
                  <c:v>13.274999999999999</c:v>
                </c:pt>
                <c:pt idx="210">
                  <c:v>12.791666666666666</c:v>
                </c:pt>
                <c:pt idx="211">
                  <c:v>13.202777777777778</c:v>
                </c:pt>
                <c:pt idx="212">
                  <c:v>14.025</c:v>
                </c:pt>
                <c:pt idx="213">
                  <c:v>13.074999999999999</c:v>
                </c:pt>
                <c:pt idx="214">
                  <c:v>12.93611111111111</c:v>
                </c:pt>
                <c:pt idx="215">
                  <c:v>12.074999999999999</c:v>
                </c:pt>
                <c:pt idx="216">
                  <c:v>9.9805555555555561</c:v>
                </c:pt>
                <c:pt idx="217">
                  <c:v>7.7444444444444436</c:v>
                </c:pt>
                <c:pt idx="218">
                  <c:v>5.8888888888888884</c:v>
                </c:pt>
                <c:pt idx="219">
                  <c:v>4.8277777777777775</c:v>
                </c:pt>
                <c:pt idx="220">
                  <c:v>4.4472222222222229</c:v>
                </c:pt>
                <c:pt idx="221">
                  <c:v>4.6805555555555562</c:v>
                </c:pt>
                <c:pt idx="222">
                  <c:v>5.9722222222222223</c:v>
                </c:pt>
                <c:pt idx="223">
                  <c:v>8.3194444444444446</c:v>
                </c:pt>
                <c:pt idx="224">
                  <c:v>10.975</c:v>
                </c:pt>
                <c:pt idx="225">
                  <c:v>9.9722222222222214</c:v>
                </c:pt>
                <c:pt idx="226">
                  <c:v>10.341666666666665</c:v>
                </c:pt>
                <c:pt idx="227">
                  <c:v>10.558333333333332</c:v>
                </c:pt>
                <c:pt idx="228">
                  <c:v>11.272222222222222</c:v>
                </c:pt>
                <c:pt idx="229">
                  <c:v>11.294444444444443</c:v>
                </c:pt>
                <c:pt idx="230">
                  <c:v>10.950000000000001</c:v>
                </c:pt>
                <c:pt idx="231">
                  <c:v>10.574999999999999</c:v>
                </c:pt>
                <c:pt idx="232">
                  <c:v>11.072222222222221</c:v>
                </c:pt>
                <c:pt idx="233">
                  <c:v>11.388888888888889</c:v>
                </c:pt>
                <c:pt idx="234">
                  <c:v>11.297222222222222</c:v>
                </c:pt>
                <c:pt idx="235">
                  <c:v>11.727777777777778</c:v>
                </c:pt>
                <c:pt idx="236">
                  <c:v>11.950000000000001</c:v>
                </c:pt>
                <c:pt idx="237">
                  <c:v>10.905555555555555</c:v>
                </c:pt>
                <c:pt idx="238">
                  <c:v>10.055555555555555</c:v>
                </c:pt>
                <c:pt idx="239">
                  <c:v>9.7555555555555546</c:v>
                </c:pt>
                <c:pt idx="240">
                  <c:v>8.875</c:v>
                </c:pt>
                <c:pt idx="241">
                  <c:v>6.9249999999999998</c:v>
                </c:pt>
                <c:pt idx="242">
                  <c:v>5.125</c:v>
                </c:pt>
                <c:pt idx="243">
                  <c:v>4.4555555555555548</c:v>
                </c:pt>
                <c:pt idx="244">
                  <c:v>4.1749999999999998</c:v>
                </c:pt>
                <c:pt idx="245">
                  <c:v>4.2250000000000005</c:v>
                </c:pt>
                <c:pt idx="246">
                  <c:v>5.3527777777777779</c:v>
                </c:pt>
                <c:pt idx="247">
                  <c:v>7.5805555555555548</c:v>
                </c:pt>
                <c:pt idx="248">
                  <c:v>10.636111111111111</c:v>
                </c:pt>
                <c:pt idx="249">
                  <c:v>9.2777777777777768</c:v>
                </c:pt>
                <c:pt idx="250">
                  <c:v>9.3111111111111118</c:v>
                </c:pt>
                <c:pt idx="251">
                  <c:v>10.444444444444445</c:v>
                </c:pt>
                <c:pt idx="252">
                  <c:v>10.652777777777779</c:v>
                </c:pt>
                <c:pt idx="253">
                  <c:v>11.061111111111112</c:v>
                </c:pt>
                <c:pt idx="254">
                  <c:v>10.847222222222221</c:v>
                </c:pt>
                <c:pt idx="255">
                  <c:v>10.302777777777779</c:v>
                </c:pt>
                <c:pt idx="256">
                  <c:v>12.111111111111111</c:v>
                </c:pt>
                <c:pt idx="257">
                  <c:v>11.280555555555555</c:v>
                </c:pt>
                <c:pt idx="258">
                  <c:v>11.261111111111111</c:v>
                </c:pt>
                <c:pt idx="259">
                  <c:v>11.902777777777779</c:v>
                </c:pt>
                <c:pt idx="260">
                  <c:v>11.977777777777776</c:v>
                </c:pt>
                <c:pt idx="261">
                  <c:v>11.766666666666666</c:v>
                </c:pt>
                <c:pt idx="262">
                  <c:v>10.652777777777779</c:v>
                </c:pt>
                <c:pt idx="263">
                  <c:v>10.033333333333333</c:v>
                </c:pt>
                <c:pt idx="264">
                  <c:v>9.5666666666666664</c:v>
                </c:pt>
                <c:pt idx="265">
                  <c:v>7.0694444444444438</c:v>
                </c:pt>
                <c:pt idx="266">
                  <c:v>5.0777777777777784</c:v>
                </c:pt>
                <c:pt idx="267">
                  <c:v>4.3916666666666666</c:v>
                </c:pt>
                <c:pt idx="268">
                  <c:v>4.2527777777777782</c:v>
                </c:pt>
                <c:pt idx="269">
                  <c:v>4.2333333333333334</c:v>
                </c:pt>
                <c:pt idx="270">
                  <c:v>5.5583333333333336</c:v>
                </c:pt>
                <c:pt idx="271">
                  <c:v>8.0861111111111104</c:v>
                </c:pt>
                <c:pt idx="272">
                  <c:v>10.783333333333333</c:v>
                </c:pt>
                <c:pt idx="273">
                  <c:v>9.7361111111111107</c:v>
                </c:pt>
                <c:pt idx="274">
                  <c:v>9.5305555555555568</c:v>
                </c:pt>
                <c:pt idx="275">
                  <c:v>10.469444444444443</c:v>
                </c:pt>
                <c:pt idx="276">
                  <c:v>10.302777777777779</c:v>
                </c:pt>
                <c:pt idx="277">
                  <c:v>10.730555555555556</c:v>
                </c:pt>
                <c:pt idx="278">
                  <c:v>10.466666666666667</c:v>
                </c:pt>
                <c:pt idx="279">
                  <c:v>10.930555555555555</c:v>
                </c:pt>
                <c:pt idx="280">
                  <c:v>12.330555555555556</c:v>
                </c:pt>
                <c:pt idx="281">
                  <c:v>11.933333333333334</c:v>
                </c:pt>
                <c:pt idx="282">
                  <c:v>11.686111111111112</c:v>
                </c:pt>
                <c:pt idx="283">
                  <c:v>12.352777777777778</c:v>
                </c:pt>
                <c:pt idx="284">
                  <c:v>12.258333333333333</c:v>
                </c:pt>
                <c:pt idx="285">
                  <c:v>12.024999999999999</c:v>
                </c:pt>
                <c:pt idx="286">
                  <c:v>11.147222222222222</c:v>
                </c:pt>
                <c:pt idx="287">
                  <c:v>10.952777777777778</c:v>
                </c:pt>
                <c:pt idx="288">
                  <c:v>9.4638888888888886</c:v>
                </c:pt>
                <c:pt idx="289">
                  <c:v>8.6055555555555561</c:v>
                </c:pt>
                <c:pt idx="290">
                  <c:v>6.0055555555555555</c:v>
                </c:pt>
                <c:pt idx="291">
                  <c:v>4.9333333333333336</c:v>
                </c:pt>
                <c:pt idx="292">
                  <c:v>4.6444444444444439</c:v>
                </c:pt>
                <c:pt idx="293">
                  <c:v>4.7444444444444436</c:v>
                </c:pt>
                <c:pt idx="294">
                  <c:v>4.7527777777777773</c:v>
                </c:pt>
                <c:pt idx="295">
                  <c:v>6.8916666666666657</c:v>
                </c:pt>
                <c:pt idx="296">
                  <c:v>9.8333333333333321</c:v>
                </c:pt>
                <c:pt idx="297">
                  <c:v>9.5972222222222214</c:v>
                </c:pt>
                <c:pt idx="298">
                  <c:v>9.7416666666666671</c:v>
                </c:pt>
                <c:pt idx="299">
                  <c:v>10.216666666666667</c:v>
                </c:pt>
                <c:pt idx="300">
                  <c:v>10.813888888888888</c:v>
                </c:pt>
                <c:pt idx="301">
                  <c:v>10.766666666666666</c:v>
                </c:pt>
                <c:pt idx="302">
                  <c:v>11.627777777777778</c:v>
                </c:pt>
                <c:pt idx="303">
                  <c:v>11.252777777777776</c:v>
                </c:pt>
                <c:pt idx="304">
                  <c:v>10.41111111111111</c:v>
                </c:pt>
                <c:pt idx="305">
                  <c:v>10.455555555555556</c:v>
                </c:pt>
                <c:pt idx="306">
                  <c:v>10.466666666666667</c:v>
                </c:pt>
                <c:pt idx="307">
                  <c:v>11.205555555555556</c:v>
                </c:pt>
                <c:pt idx="308">
                  <c:v>11.208333333333334</c:v>
                </c:pt>
                <c:pt idx="309">
                  <c:v>10.702777777777778</c:v>
                </c:pt>
                <c:pt idx="310">
                  <c:v>10.263888888888889</c:v>
                </c:pt>
                <c:pt idx="311">
                  <c:v>9.5055555555555546</c:v>
                </c:pt>
                <c:pt idx="312">
                  <c:v>8.9250000000000007</c:v>
                </c:pt>
                <c:pt idx="313">
                  <c:v>8.25</c:v>
                </c:pt>
                <c:pt idx="314">
                  <c:v>6.0777777777777775</c:v>
                </c:pt>
                <c:pt idx="315">
                  <c:v>4.7750000000000004</c:v>
                </c:pt>
                <c:pt idx="316">
                  <c:v>4.5055555555555555</c:v>
                </c:pt>
                <c:pt idx="317">
                  <c:v>4.7777777777777777</c:v>
                </c:pt>
                <c:pt idx="318">
                  <c:v>4.6833333333333327</c:v>
                </c:pt>
                <c:pt idx="319">
                  <c:v>6.1083333333333325</c:v>
                </c:pt>
                <c:pt idx="320">
                  <c:v>7.4777777777777779</c:v>
                </c:pt>
                <c:pt idx="321">
                  <c:v>8.8222222222222229</c:v>
                </c:pt>
                <c:pt idx="322">
                  <c:v>10.83888888888889</c:v>
                </c:pt>
                <c:pt idx="323">
                  <c:v>12.241666666666667</c:v>
                </c:pt>
                <c:pt idx="324">
                  <c:v>13.869444444444444</c:v>
                </c:pt>
                <c:pt idx="325">
                  <c:v>13.933333333333332</c:v>
                </c:pt>
                <c:pt idx="326">
                  <c:v>12.919444444444444</c:v>
                </c:pt>
                <c:pt idx="327">
                  <c:v>11.283333333333333</c:v>
                </c:pt>
                <c:pt idx="328">
                  <c:v>11.622222222222224</c:v>
                </c:pt>
                <c:pt idx="329">
                  <c:v>10.972222222222221</c:v>
                </c:pt>
                <c:pt idx="330">
                  <c:v>11.35</c:v>
                </c:pt>
                <c:pt idx="331">
                  <c:v>11.744444444444445</c:v>
                </c:pt>
                <c:pt idx="332">
                  <c:v>11.997222222222222</c:v>
                </c:pt>
                <c:pt idx="333">
                  <c:v>10.622222222222222</c:v>
                </c:pt>
                <c:pt idx="334">
                  <c:v>10.241666666666665</c:v>
                </c:pt>
                <c:pt idx="335">
                  <c:v>9.6416666666666675</c:v>
                </c:pt>
                <c:pt idx="336">
                  <c:v>9.3888888888888875</c:v>
                </c:pt>
                <c:pt idx="337">
                  <c:v>8.1749999999999989</c:v>
                </c:pt>
                <c:pt idx="338">
                  <c:v>6.0472222222222216</c:v>
                </c:pt>
                <c:pt idx="339">
                  <c:v>4.8027777777777771</c:v>
                </c:pt>
                <c:pt idx="340">
                  <c:v>4.3916666666666666</c:v>
                </c:pt>
                <c:pt idx="341">
                  <c:v>4.6944444444444438</c:v>
                </c:pt>
                <c:pt idx="342">
                  <c:v>4.8638888888888889</c:v>
                </c:pt>
                <c:pt idx="343">
                  <c:v>5.0027777777777782</c:v>
                </c:pt>
                <c:pt idx="344">
                  <c:v>6.2472222222222218</c:v>
                </c:pt>
                <c:pt idx="345">
                  <c:v>7.5666666666666664</c:v>
                </c:pt>
                <c:pt idx="346">
                  <c:v>8.5250000000000004</c:v>
                </c:pt>
                <c:pt idx="347">
                  <c:v>10.047222222222222</c:v>
                </c:pt>
                <c:pt idx="348">
                  <c:v>11.733333333333334</c:v>
                </c:pt>
                <c:pt idx="349">
                  <c:v>12.174999999999999</c:v>
                </c:pt>
                <c:pt idx="350">
                  <c:v>12.547222222222222</c:v>
                </c:pt>
                <c:pt idx="351">
                  <c:v>11.977777777777776</c:v>
                </c:pt>
                <c:pt idx="352">
                  <c:v>12.455555555555556</c:v>
                </c:pt>
                <c:pt idx="353">
                  <c:v>12.816666666666666</c:v>
                </c:pt>
                <c:pt idx="354">
                  <c:v>10.741666666666667</c:v>
                </c:pt>
                <c:pt idx="355">
                  <c:v>11.941666666666666</c:v>
                </c:pt>
                <c:pt idx="356">
                  <c:v>12.327777777777778</c:v>
                </c:pt>
                <c:pt idx="357">
                  <c:v>11.894444444444444</c:v>
                </c:pt>
                <c:pt idx="358">
                  <c:v>10.841666666666667</c:v>
                </c:pt>
                <c:pt idx="359">
                  <c:v>9.8055555555555554</c:v>
                </c:pt>
                <c:pt idx="360">
                  <c:v>9.6222222222222218</c:v>
                </c:pt>
                <c:pt idx="361">
                  <c:v>9.0361111111111114</c:v>
                </c:pt>
                <c:pt idx="362">
                  <c:v>7.5722222222222229</c:v>
                </c:pt>
                <c:pt idx="363">
                  <c:v>4.833333333333333</c:v>
                </c:pt>
                <c:pt idx="364">
                  <c:v>4.3388888888888886</c:v>
                </c:pt>
                <c:pt idx="365">
                  <c:v>4.208333333333333</c:v>
                </c:pt>
                <c:pt idx="366">
                  <c:v>4.4361111111111109</c:v>
                </c:pt>
                <c:pt idx="367">
                  <c:v>5.0972222222222223</c:v>
                </c:pt>
                <c:pt idx="368">
                  <c:v>5.6722222222222225</c:v>
                </c:pt>
                <c:pt idx="369">
                  <c:v>7.9916666666666663</c:v>
                </c:pt>
                <c:pt idx="370">
                  <c:v>10.558333333333332</c:v>
                </c:pt>
                <c:pt idx="371">
                  <c:v>12.430555555555555</c:v>
                </c:pt>
                <c:pt idx="372">
                  <c:v>13.680555555555555</c:v>
                </c:pt>
                <c:pt idx="373">
                  <c:v>14.180555555555554</c:v>
                </c:pt>
                <c:pt idx="374">
                  <c:v>13.841666666666665</c:v>
                </c:pt>
                <c:pt idx="375">
                  <c:v>12.844444444444445</c:v>
                </c:pt>
                <c:pt idx="376">
                  <c:v>11.538888888888888</c:v>
                </c:pt>
                <c:pt idx="377">
                  <c:v>12.233333333333333</c:v>
                </c:pt>
                <c:pt idx="378">
                  <c:v>12.608333333333333</c:v>
                </c:pt>
                <c:pt idx="379">
                  <c:v>12.847222222222221</c:v>
                </c:pt>
                <c:pt idx="380">
                  <c:v>13.044444444444444</c:v>
                </c:pt>
                <c:pt idx="381">
                  <c:v>12.494444444444444</c:v>
                </c:pt>
                <c:pt idx="382">
                  <c:v>12.208333333333334</c:v>
                </c:pt>
                <c:pt idx="383">
                  <c:v>11.269444444444444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F-4964-A26C-03B315A09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277856"/>
        <c:axId val="283273504"/>
      </c:lineChart>
      <c:lineChart>
        <c:grouping val="standard"/>
        <c:varyColors val="0"/>
        <c:ser>
          <c:idx val="0"/>
          <c:order val="1"/>
          <c:tx>
            <c:strRef>
              <c:f>'MNF Analiz Örnek'!$C$90</c:f>
              <c:strCache>
                <c:ptCount val="1"/>
                <c:pt idx="0">
                  <c:v>Basınç (m)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FF0000"/>
                </a:solidFill>
              </a:ln>
              <a:effectLst/>
            </c:spPr>
          </c:marker>
          <c:dPt>
            <c:idx val="2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2AF-4964-A26C-03B315A0956B}"/>
              </c:ext>
            </c:extLst>
          </c:dPt>
          <c:dPt>
            <c:idx val="3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B2AF-4964-A26C-03B315A0956B}"/>
              </c:ext>
            </c:extLst>
          </c:dPt>
          <c:dPt>
            <c:idx val="4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B2AF-4964-A26C-03B315A0956B}"/>
              </c:ext>
            </c:extLst>
          </c:dPt>
          <c:dPt>
            <c:idx val="6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B2AF-4964-A26C-03B315A0956B}"/>
              </c:ext>
            </c:extLst>
          </c:dPt>
          <c:dPt>
            <c:idx val="8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B2AF-4964-A26C-03B315A0956B}"/>
              </c:ext>
            </c:extLst>
          </c:dPt>
          <c:dPt>
            <c:idx val="14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B2AF-4964-A26C-03B315A0956B}"/>
              </c:ext>
            </c:extLst>
          </c:dPt>
          <c:cat>
            <c:numRef>
              <c:f>'MNF Analiz Örnek'!$A$91:$A$474</c:f>
              <c:numCache>
                <c:formatCode>h:mm</c:formatCode>
                <c:ptCount val="38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0.16666666666666666</c:v>
                </c:pt>
                <c:pt idx="5">
                  <c:v>0.20833333333333334</c:v>
                </c:pt>
                <c:pt idx="6">
                  <c:v>0.25</c:v>
                </c:pt>
                <c:pt idx="7">
                  <c:v>0.29166666666666669</c:v>
                </c:pt>
                <c:pt idx="8">
                  <c:v>0.33333333333333331</c:v>
                </c:pt>
                <c:pt idx="9">
                  <c:v>0.375</c:v>
                </c:pt>
                <c:pt idx="10">
                  <c:v>0.41666666666666669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0.54166666666666663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0.66666666666666663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0.79166666666666663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0.91666666666666663</c:v>
                </c:pt>
                <c:pt idx="23">
                  <c:v>0.95833333333333337</c:v>
                </c:pt>
                <c:pt idx="24">
                  <c:v>0</c:v>
                </c:pt>
                <c:pt idx="25">
                  <c:v>4.1666666666666664E-2</c:v>
                </c:pt>
                <c:pt idx="26">
                  <c:v>8.3333333333333329E-2</c:v>
                </c:pt>
                <c:pt idx="27">
                  <c:v>0.125</c:v>
                </c:pt>
                <c:pt idx="28">
                  <c:v>0.16666666666666666</c:v>
                </c:pt>
                <c:pt idx="29">
                  <c:v>0.20833333333333334</c:v>
                </c:pt>
                <c:pt idx="30">
                  <c:v>0.25</c:v>
                </c:pt>
                <c:pt idx="31">
                  <c:v>0.29166666666666669</c:v>
                </c:pt>
                <c:pt idx="32">
                  <c:v>0.33333333333333331</c:v>
                </c:pt>
                <c:pt idx="33">
                  <c:v>0.375</c:v>
                </c:pt>
                <c:pt idx="34">
                  <c:v>0.41666666666666669</c:v>
                </c:pt>
                <c:pt idx="35">
                  <c:v>0.45833333333333331</c:v>
                </c:pt>
                <c:pt idx="36">
                  <c:v>0.5</c:v>
                </c:pt>
                <c:pt idx="37">
                  <c:v>0.54166666666666663</c:v>
                </c:pt>
                <c:pt idx="38">
                  <c:v>0.58333333333333337</c:v>
                </c:pt>
                <c:pt idx="39">
                  <c:v>0.625</c:v>
                </c:pt>
                <c:pt idx="40">
                  <c:v>0.66666666666666663</c:v>
                </c:pt>
                <c:pt idx="41">
                  <c:v>0.70833333333333337</c:v>
                </c:pt>
                <c:pt idx="42">
                  <c:v>0.75</c:v>
                </c:pt>
                <c:pt idx="43">
                  <c:v>0.79166666666666663</c:v>
                </c:pt>
                <c:pt idx="44">
                  <c:v>0.83333333333333337</c:v>
                </c:pt>
                <c:pt idx="45">
                  <c:v>0.875</c:v>
                </c:pt>
                <c:pt idx="46">
                  <c:v>0.91666666666666663</c:v>
                </c:pt>
                <c:pt idx="47">
                  <c:v>0.95833333333333337</c:v>
                </c:pt>
                <c:pt idx="48">
                  <c:v>0</c:v>
                </c:pt>
                <c:pt idx="49">
                  <c:v>4.1666666666666664E-2</c:v>
                </c:pt>
                <c:pt idx="50">
                  <c:v>8.3333333333333329E-2</c:v>
                </c:pt>
                <c:pt idx="51">
                  <c:v>0.125</c:v>
                </c:pt>
                <c:pt idx="52">
                  <c:v>0.16666666666666666</c:v>
                </c:pt>
                <c:pt idx="53">
                  <c:v>0.20833333333333334</c:v>
                </c:pt>
                <c:pt idx="54">
                  <c:v>0.25</c:v>
                </c:pt>
                <c:pt idx="55">
                  <c:v>0.29166666666666669</c:v>
                </c:pt>
                <c:pt idx="56">
                  <c:v>0.33333333333333331</c:v>
                </c:pt>
                <c:pt idx="57">
                  <c:v>0.375</c:v>
                </c:pt>
                <c:pt idx="58">
                  <c:v>0.41666666666666669</c:v>
                </c:pt>
                <c:pt idx="59">
                  <c:v>0.45833333333333331</c:v>
                </c:pt>
                <c:pt idx="60">
                  <c:v>0.5</c:v>
                </c:pt>
                <c:pt idx="61">
                  <c:v>0.54166666666666663</c:v>
                </c:pt>
                <c:pt idx="62">
                  <c:v>0.58333333333333337</c:v>
                </c:pt>
                <c:pt idx="63">
                  <c:v>0.625</c:v>
                </c:pt>
                <c:pt idx="64">
                  <c:v>0.66666666666666663</c:v>
                </c:pt>
                <c:pt idx="65">
                  <c:v>0.70833333333333337</c:v>
                </c:pt>
                <c:pt idx="66">
                  <c:v>0.75</c:v>
                </c:pt>
                <c:pt idx="67">
                  <c:v>0.79166666666666663</c:v>
                </c:pt>
                <c:pt idx="68">
                  <c:v>0.83333333333333337</c:v>
                </c:pt>
                <c:pt idx="69">
                  <c:v>0.875</c:v>
                </c:pt>
                <c:pt idx="70">
                  <c:v>0.91666666666666663</c:v>
                </c:pt>
                <c:pt idx="71">
                  <c:v>0.95833333333333337</c:v>
                </c:pt>
                <c:pt idx="72">
                  <c:v>0</c:v>
                </c:pt>
                <c:pt idx="73">
                  <c:v>4.1666666666666664E-2</c:v>
                </c:pt>
                <c:pt idx="74">
                  <c:v>8.3333333333333329E-2</c:v>
                </c:pt>
                <c:pt idx="75">
                  <c:v>0.125</c:v>
                </c:pt>
                <c:pt idx="76">
                  <c:v>0.16666666666666666</c:v>
                </c:pt>
                <c:pt idx="77">
                  <c:v>0.20833333333333334</c:v>
                </c:pt>
                <c:pt idx="78">
                  <c:v>0.25</c:v>
                </c:pt>
                <c:pt idx="79">
                  <c:v>0.29166666666666669</c:v>
                </c:pt>
                <c:pt idx="80">
                  <c:v>0.33333333333333331</c:v>
                </c:pt>
                <c:pt idx="81">
                  <c:v>0.375</c:v>
                </c:pt>
                <c:pt idx="82">
                  <c:v>0.41666666666666669</c:v>
                </c:pt>
                <c:pt idx="83">
                  <c:v>0.45833333333333331</c:v>
                </c:pt>
                <c:pt idx="84">
                  <c:v>0.5</c:v>
                </c:pt>
                <c:pt idx="85">
                  <c:v>0.54166666666666663</c:v>
                </c:pt>
                <c:pt idx="86">
                  <c:v>0.58333333333333337</c:v>
                </c:pt>
                <c:pt idx="87">
                  <c:v>0.625</c:v>
                </c:pt>
                <c:pt idx="88">
                  <c:v>0.66666666666666663</c:v>
                </c:pt>
                <c:pt idx="89">
                  <c:v>0.70833333333333337</c:v>
                </c:pt>
                <c:pt idx="90">
                  <c:v>0.75</c:v>
                </c:pt>
                <c:pt idx="91">
                  <c:v>0.79166666666666663</c:v>
                </c:pt>
                <c:pt idx="92">
                  <c:v>0.83333333333333337</c:v>
                </c:pt>
                <c:pt idx="93">
                  <c:v>0.875</c:v>
                </c:pt>
                <c:pt idx="94">
                  <c:v>0.91666666666666663</c:v>
                </c:pt>
                <c:pt idx="95">
                  <c:v>0.95833333333333337</c:v>
                </c:pt>
                <c:pt idx="96">
                  <c:v>0</c:v>
                </c:pt>
                <c:pt idx="97">
                  <c:v>4.1666666666666664E-2</c:v>
                </c:pt>
                <c:pt idx="98">
                  <c:v>8.3333333333333329E-2</c:v>
                </c:pt>
                <c:pt idx="99">
                  <c:v>0.125</c:v>
                </c:pt>
                <c:pt idx="100">
                  <c:v>0.16666666666666666</c:v>
                </c:pt>
                <c:pt idx="101">
                  <c:v>0.20833333333333334</c:v>
                </c:pt>
                <c:pt idx="102">
                  <c:v>0.25</c:v>
                </c:pt>
                <c:pt idx="103">
                  <c:v>0.29166666666666669</c:v>
                </c:pt>
                <c:pt idx="104">
                  <c:v>0.33333333333333331</c:v>
                </c:pt>
                <c:pt idx="105">
                  <c:v>0.375</c:v>
                </c:pt>
                <c:pt idx="106">
                  <c:v>0.41666666666666669</c:v>
                </c:pt>
                <c:pt idx="107">
                  <c:v>0.45833333333333331</c:v>
                </c:pt>
                <c:pt idx="108">
                  <c:v>0.5</c:v>
                </c:pt>
                <c:pt idx="109">
                  <c:v>0.54166666666666663</c:v>
                </c:pt>
                <c:pt idx="110">
                  <c:v>0.58333333333333337</c:v>
                </c:pt>
                <c:pt idx="111">
                  <c:v>0.625</c:v>
                </c:pt>
                <c:pt idx="112">
                  <c:v>0.66666666666666663</c:v>
                </c:pt>
                <c:pt idx="113">
                  <c:v>0.70833333333333337</c:v>
                </c:pt>
                <c:pt idx="114">
                  <c:v>0.75</c:v>
                </c:pt>
                <c:pt idx="115">
                  <c:v>0.79166666666666663</c:v>
                </c:pt>
                <c:pt idx="116">
                  <c:v>0.83333333333333337</c:v>
                </c:pt>
                <c:pt idx="117">
                  <c:v>0.875</c:v>
                </c:pt>
                <c:pt idx="118">
                  <c:v>0.91666666666666663</c:v>
                </c:pt>
                <c:pt idx="119">
                  <c:v>0.95833333333333337</c:v>
                </c:pt>
                <c:pt idx="120">
                  <c:v>0</c:v>
                </c:pt>
                <c:pt idx="121">
                  <c:v>4.1666666666666664E-2</c:v>
                </c:pt>
                <c:pt idx="122">
                  <c:v>8.3333333333333329E-2</c:v>
                </c:pt>
                <c:pt idx="123">
                  <c:v>0.125</c:v>
                </c:pt>
                <c:pt idx="124">
                  <c:v>0.16666666666666666</c:v>
                </c:pt>
                <c:pt idx="125">
                  <c:v>0.20833333333333334</c:v>
                </c:pt>
                <c:pt idx="126">
                  <c:v>0.25</c:v>
                </c:pt>
                <c:pt idx="127">
                  <c:v>0.29166666666666669</c:v>
                </c:pt>
                <c:pt idx="128">
                  <c:v>0.33333333333333331</c:v>
                </c:pt>
                <c:pt idx="129">
                  <c:v>0.375</c:v>
                </c:pt>
                <c:pt idx="130">
                  <c:v>0.41666666666666669</c:v>
                </c:pt>
                <c:pt idx="131">
                  <c:v>0.45833333333333331</c:v>
                </c:pt>
                <c:pt idx="132">
                  <c:v>0.5</c:v>
                </c:pt>
                <c:pt idx="133">
                  <c:v>0.54166666666666663</c:v>
                </c:pt>
                <c:pt idx="134">
                  <c:v>0.58333333333333337</c:v>
                </c:pt>
                <c:pt idx="135">
                  <c:v>0.625</c:v>
                </c:pt>
                <c:pt idx="136">
                  <c:v>0.66666666666666663</c:v>
                </c:pt>
                <c:pt idx="137">
                  <c:v>0.70833333333333337</c:v>
                </c:pt>
                <c:pt idx="138">
                  <c:v>0.75</c:v>
                </c:pt>
                <c:pt idx="139">
                  <c:v>0.79166666666666663</c:v>
                </c:pt>
                <c:pt idx="140">
                  <c:v>0.83333333333333337</c:v>
                </c:pt>
                <c:pt idx="141">
                  <c:v>0.875</c:v>
                </c:pt>
                <c:pt idx="142">
                  <c:v>0.91666666666666663</c:v>
                </c:pt>
                <c:pt idx="143">
                  <c:v>0.95833333333333337</c:v>
                </c:pt>
                <c:pt idx="144">
                  <c:v>0</c:v>
                </c:pt>
                <c:pt idx="145">
                  <c:v>4.1666666666666664E-2</c:v>
                </c:pt>
                <c:pt idx="146">
                  <c:v>8.3333333333333329E-2</c:v>
                </c:pt>
                <c:pt idx="147">
                  <c:v>0.125</c:v>
                </c:pt>
                <c:pt idx="148">
                  <c:v>0.16666666666666666</c:v>
                </c:pt>
                <c:pt idx="149">
                  <c:v>0.20833333333333334</c:v>
                </c:pt>
                <c:pt idx="150">
                  <c:v>0.25</c:v>
                </c:pt>
                <c:pt idx="151">
                  <c:v>0.29166666666666669</c:v>
                </c:pt>
                <c:pt idx="152">
                  <c:v>0.33333333333333331</c:v>
                </c:pt>
                <c:pt idx="153">
                  <c:v>0.375</c:v>
                </c:pt>
                <c:pt idx="154">
                  <c:v>0.41666666666666669</c:v>
                </c:pt>
                <c:pt idx="155">
                  <c:v>0.45833333333333331</c:v>
                </c:pt>
                <c:pt idx="156">
                  <c:v>0.5</c:v>
                </c:pt>
                <c:pt idx="157">
                  <c:v>0.54166666666666663</c:v>
                </c:pt>
                <c:pt idx="158">
                  <c:v>0.58333333333333337</c:v>
                </c:pt>
                <c:pt idx="159">
                  <c:v>0.625</c:v>
                </c:pt>
                <c:pt idx="160">
                  <c:v>0.66666666666666663</c:v>
                </c:pt>
                <c:pt idx="161">
                  <c:v>0.70833333333333337</c:v>
                </c:pt>
                <c:pt idx="162">
                  <c:v>0.75</c:v>
                </c:pt>
                <c:pt idx="163">
                  <c:v>0.79166666666666663</c:v>
                </c:pt>
                <c:pt idx="164">
                  <c:v>0.83333333333333337</c:v>
                </c:pt>
                <c:pt idx="165">
                  <c:v>0.875</c:v>
                </c:pt>
                <c:pt idx="166">
                  <c:v>0.91666666666666663</c:v>
                </c:pt>
                <c:pt idx="167">
                  <c:v>0.95833333333333337</c:v>
                </c:pt>
                <c:pt idx="168">
                  <c:v>0</c:v>
                </c:pt>
                <c:pt idx="169">
                  <c:v>4.1666666666666664E-2</c:v>
                </c:pt>
                <c:pt idx="170">
                  <c:v>8.3333333333333329E-2</c:v>
                </c:pt>
                <c:pt idx="171">
                  <c:v>0.125</c:v>
                </c:pt>
                <c:pt idx="172">
                  <c:v>0.16666666666666666</c:v>
                </c:pt>
                <c:pt idx="173">
                  <c:v>0.20833333333333334</c:v>
                </c:pt>
                <c:pt idx="174">
                  <c:v>0.25</c:v>
                </c:pt>
                <c:pt idx="175">
                  <c:v>0.29166666666666669</c:v>
                </c:pt>
                <c:pt idx="176">
                  <c:v>0.33333333333333331</c:v>
                </c:pt>
                <c:pt idx="177">
                  <c:v>0.375</c:v>
                </c:pt>
                <c:pt idx="178">
                  <c:v>0.41666666666666669</c:v>
                </c:pt>
                <c:pt idx="179">
                  <c:v>0.45833333333333331</c:v>
                </c:pt>
                <c:pt idx="180">
                  <c:v>0.5</c:v>
                </c:pt>
                <c:pt idx="181">
                  <c:v>0.54166666666666663</c:v>
                </c:pt>
                <c:pt idx="182">
                  <c:v>0.58333333333333337</c:v>
                </c:pt>
                <c:pt idx="183">
                  <c:v>0.625</c:v>
                </c:pt>
                <c:pt idx="184">
                  <c:v>0.66666666666666663</c:v>
                </c:pt>
                <c:pt idx="185">
                  <c:v>0.70833333333333337</c:v>
                </c:pt>
                <c:pt idx="186">
                  <c:v>0.75</c:v>
                </c:pt>
                <c:pt idx="187">
                  <c:v>0.79166666666666663</c:v>
                </c:pt>
                <c:pt idx="188">
                  <c:v>0.83333333333333337</c:v>
                </c:pt>
                <c:pt idx="189">
                  <c:v>0.875</c:v>
                </c:pt>
                <c:pt idx="190">
                  <c:v>0.91666666666666663</c:v>
                </c:pt>
                <c:pt idx="191">
                  <c:v>0.95833333333333337</c:v>
                </c:pt>
                <c:pt idx="192">
                  <c:v>0</c:v>
                </c:pt>
                <c:pt idx="193">
                  <c:v>4.1666666666666664E-2</c:v>
                </c:pt>
                <c:pt idx="194">
                  <c:v>8.3333333333333329E-2</c:v>
                </c:pt>
                <c:pt idx="195">
                  <c:v>0.125</c:v>
                </c:pt>
                <c:pt idx="196">
                  <c:v>0.16666666666666666</c:v>
                </c:pt>
                <c:pt idx="197">
                  <c:v>0.20833333333333334</c:v>
                </c:pt>
                <c:pt idx="198">
                  <c:v>0.25</c:v>
                </c:pt>
                <c:pt idx="199">
                  <c:v>0.29166666666666669</c:v>
                </c:pt>
                <c:pt idx="200">
                  <c:v>0.33333333333333331</c:v>
                </c:pt>
                <c:pt idx="201">
                  <c:v>0.375</c:v>
                </c:pt>
                <c:pt idx="202">
                  <c:v>0.41666666666666669</c:v>
                </c:pt>
                <c:pt idx="203">
                  <c:v>0.45833333333333331</c:v>
                </c:pt>
                <c:pt idx="204">
                  <c:v>0.5</c:v>
                </c:pt>
                <c:pt idx="205">
                  <c:v>0.54166666666666663</c:v>
                </c:pt>
                <c:pt idx="206">
                  <c:v>0.58333333333333337</c:v>
                </c:pt>
                <c:pt idx="207">
                  <c:v>0.625</c:v>
                </c:pt>
                <c:pt idx="208">
                  <c:v>0.66666666666666663</c:v>
                </c:pt>
                <c:pt idx="209">
                  <c:v>0.70833333333333337</c:v>
                </c:pt>
                <c:pt idx="210">
                  <c:v>0.75</c:v>
                </c:pt>
                <c:pt idx="211">
                  <c:v>0.79166666666666663</c:v>
                </c:pt>
                <c:pt idx="212">
                  <c:v>0.83333333333333337</c:v>
                </c:pt>
                <c:pt idx="213">
                  <c:v>0.875</c:v>
                </c:pt>
                <c:pt idx="214">
                  <c:v>0.91666666666666663</c:v>
                </c:pt>
                <c:pt idx="215">
                  <c:v>0.95833333333333337</c:v>
                </c:pt>
                <c:pt idx="216">
                  <c:v>0</c:v>
                </c:pt>
                <c:pt idx="217">
                  <c:v>4.1666666666666664E-2</c:v>
                </c:pt>
                <c:pt idx="218">
                  <c:v>8.3333333333333329E-2</c:v>
                </c:pt>
                <c:pt idx="219">
                  <c:v>0.125</c:v>
                </c:pt>
                <c:pt idx="220">
                  <c:v>0.16666666666666666</c:v>
                </c:pt>
                <c:pt idx="221">
                  <c:v>0.20833333333333334</c:v>
                </c:pt>
                <c:pt idx="222">
                  <c:v>0.25</c:v>
                </c:pt>
                <c:pt idx="223">
                  <c:v>0.29166666666666669</c:v>
                </c:pt>
                <c:pt idx="224">
                  <c:v>0.33333333333333331</c:v>
                </c:pt>
                <c:pt idx="225">
                  <c:v>0.375</c:v>
                </c:pt>
                <c:pt idx="226">
                  <c:v>0.41666666666666669</c:v>
                </c:pt>
                <c:pt idx="227">
                  <c:v>0.45833333333333331</c:v>
                </c:pt>
                <c:pt idx="228">
                  <c:v>0.5</c:v>
                </c:pt>
                <c:pt idx="229">
                  <c:v>0.54166666666666663</c:v>
                </c:pt>
                <c:pt idx="230">
                  <c:v>0.58333333333333337</c:v>
                </c:pt>
                <c:pt idx="231">
                  <c:v>0.625</c:v>
                </c:pt>
                <c:pt idx="232">
                  <c:v>0.66666666666666663</c:v>
                </c:pt>
                <c:pt idx="233">
                  <c:v>0.70833333333333337</c:v>
                </c:pt>
                <c:pt idx="234">
                  <c:v>0.75</c:v>
                </c:pt>
                <c:pt idx="235">
                  <c:v>0.79166666666666663</c:v>
                </c:pt>
                <c:pt idx="236">
                  <c:v>0.83333333333333337</c:v>
                </c:pt>
                <c:pt idx="237">
                  <c:v>0.875</c:v>
                </c:pt>
                <c:pt idx="238">
                  <c:v>0.91666666666666663</c:v>
                </c:pt>
                <c:pt idx="239">
                  <c:v>0.95833333333333337</c:v>
                </c:pt>
                <c:pt idx="240">
                  <c:v>0</c:v>
                </c:pt>
                <c:pt idx="241">
                  <c:v>4.1666666666666664E-2</c:v>
                </c:pt>
                <c:pt idx="242">
                  <c:v>8.3333333333333329E-2</c:v>
                </c:pt>
                <c:pt idx="243">
                  <c:v>0.125</c:v>
                </c:pt>
                <c:pt idx="244">
                  <c:v>0.16666666666666666</c:v>
                </c:pt>
                <c:pt idx="245">
                  <c:v>0.20833333333333334</c:v>
                </c:pt>
                <c:pt idx="246">
                  <c:v>0.25</c:v>
                </c:pt>
                <c:pt idx="247">
                  <c:v>0.29166666666666669</c:v>
                </c:pt>
                <c:pt idx="248">
                  <c:v>0.33333333333333331</c:v>
                </c:pt>
                <c:pt idx="249">
                  <c:v>0.375</c:v>
                </c:pt>
                <c:pt idx="250">
                  <c:v>0.41666666666666669</c:v>
                </c:pt>
                <c:pt idx="251">
                  <c:v>0.45833333333333331</c:v>
                </c:pt>
                <c:pt idx="252">
                  <c:v>0.5</c:v>
                </c:pt>
                <c:pt idx="253">
                  <c:v>0.54166666666666663</c:v>
                </c:pt>
                <c:pt idx="254">
                  <c:v>0.58333333333333337</c:v>
                </c:pt>
                <c:pt idx="255">
                  <c:v>0.625</c:v>
                </c:pt>
                <c:pt idx="256">
                  <c:v>0.66666666666666663</c:v>
                </c:pt>
                <c:pt idx="257">
                  <c:v>0.70833333333333337</c:v>
                </c:pt>
                <c:pt idx="258">
                  <c:v>0.75</c:v>
                </c:pt>
                <c:pt idx="259">
                  <c:v>0.79166666666666663</c:v>
                </c:pt>
                <c:pt idx="260">
                  <c:v>0.83333333333333337</c:v>
                </c:pt>
                <c:pt idx="261">
                  <c:v>0.875</c:v>
                </c:pt>
                <c:pt idx="262">
                  <c:v>0.91666666666666663</c:v>
                </c:pt>
                <c:pt idx="263">
                  <c:v>0.95833333333333337</c:v>
                </c:pt>
                <c:pt idx="264">
                  <c:v>0</c:v>
                </c:pt>
                <c:pt idx="265">
                  <c:v>4.1666666666666664E-2</c:v>
                </c:pt>
                <c:pt idx="266">
                  <c:v>8.3333333333333329E-2</c:v>
                </c:pt>
                <c:pt idx="267">
                  <c:v>0.125</c:v>
                </c:pt>
                <c:pt idx="268">
                  <c:v>0.16666666666666666</c:v>
                </c:pt>
                <c:pt idx="269">
                  <c:v>0.20833333333333334</c:v>
                </c:pt>
                <c:pt idx="270">
                  <c:v>0.25</c:v>
                </c:pt>
                <c:pt idx="271">
                  <c:v>0.29166666666666669</c:v>
                </c:pt>
                <c:pt idx="272">
                  <c:v>0.33333333333333331</c:v>
                </c:pt>
                <c:pt idx="273">
                  <c:v>0.375</c:v>
                </c:pt>
                <c:pt idx="274">
                  <c:v>0.41666666666666669</c:v>
                </c:pt>
                <c:pt idx="275">
                  <c:v>0.45833333333333331</c:v>
                </c:pt>
                <c:pt idx="276">
                  <c:v>0.5</c:v>
                </c:pt>
                <c:pt idx="277">
                  <c:v>0.54166666666666663</c:v>
                </c:pt>
                <c:pt idx="278">
                  <c:v>0.58333333333333337</c:v>
                </c:pt>
                <c:pt idx="279">
                  <c:v>0.625</c:v>
                </c:pt>
                <c:pt idx="280">
                  <c:v>0.66666666666666663</c:v>
                </c:pt>
                <c:pt idx="281">
                  <c:v>0.70833333333333337</c:v>
                </c:pt>
                <c:pt idx="282">
                  <c:v>0.75</c:v>
                </c:pt>
                <c:pt idx="283">
                  <c:v>0.79166666666666663</c:v>
                </c:pt>
                <c:pt idx="284">
                  <c:v>0.83333333333333337</c:v>
                </c:pt>
                <c:pt idx="285">
                  <c:v>0.875</c:v>
                </c:pt>
                <c:pt idx="286">
                  <c:v>0.91666666666666663</c:v>
                </c:pt>
                <c:pt idx="287">
                  <c:v>0.95833333333333337</c:v>
                </c:pt>
                <c:pt idx="288">
                  <c:v>0</c:v>
                </c:pt>
                <c:pt idx="289">
                  <c:v>4.1666666666666664E-2</c:v>
                </c:pt>
                <c:pt idx="290">
                  <c:v>8.3333333333333329E-2</c:v>
                </c:pt>
                <c:pt idx="291">
                  <c:v>0.125</c:v>
                </c:pt>
                <c:pt idx="292">
                  <c:v>0.16666666666666666</c:v>
                </c:pt>
                <c:pt idx="293">
                  <c:v>0.20833333333333334</c:v>
                </c:pt>
                <c:pt idx="294">
                  <c:v>0.25</c:v>
                </c:pt>
                <c:pt idx="295">
                  <c:v>0.29166666666666669</c:v>
                </c:pt>
                <c:pt idx="296">
                  <c:v>0.33333333333333331</c:v>
                </c:pt>
                <c:pt idx="297">
                  <c:v>0.375</c:v>
                </c:pt>
                <c:pt idx="298">
                  <c:v>0.41666666666666669</c:v>
                </c:pt>
                <c:pt idx="299">
                  <c:v>0.45833333333333331</c:v>
                </c:pt>
                <c:pt idx="300">
                  <c:v>0.5</c:v>
                </c:pt>
                <c:pt idx="301">
                  <c:v>0.54166666666666663</c:v>
                </c:pt>
                <c:pt idx="302">
                  <c:v>0.58333333333333337</c:v>
                </c:pt>
                <c:pt idx="303">
                  <c:v>0.625</c:v>
                </c:pt>
                <c:pt idx="304">
                  <c:v>0.66666666666666663</c:v>
                </c:pt>
                <c:pt idx="305">
                  <c:v>0.70833333333333337</c:v>
                </c:pt>
                <c:pt idx="306">
                  <c:v>0.75</c:v>
                </c:pt>
                <c:pt idx="307">
                  <c:v>0.79166666666666663</c:v>
                </c:pt>
                <c:pt idx="308">
                  <c:v>0.83333333333333337</c:v>
                </c:pt>
                <c:pt idx="309">
                  <c:v>0.875</c:v>
                </c:pt>
                <c:pt idx="310">
                  <c:v>0.91666666666666663</c:v>
                </c:pt>
                <c:pt idx="311">
                  <c:v>0.95833333333333337</c:v>
                </c:pt>
                <c:pt idx="312">
                  <c:v>0</c:v>
                </c:pt>
                <c:pt idx="313">
                  <c:v>4.1666666666666664E-2</c:v>
                </c:pt>
                <c:pt idx="314">
                  <c:v>8.3333333333333329E-2</c:v>
                </c:pt>
                <c:pt idx="315">
                  <c:v>0.125</c:v>
                </c:pt>
                <c:pt idx="316">
                  <c:v>0.16666666666666666</c:v>
                </c:pt>
                <c:pt idx="317">
                  <c:v>0.20833333333333334</c:v>
                </c:pt>
                <c:pt idx="318">
                  <c:v>0.25</c:v>
                </c:pt>
                <c:pt idx="319">
                  <c:v>0.29166666666666669</c:v>
                </c:pt>
                <c:pt idx="320">
                  <c:v>0.33333333333333331</c:v>
                </c:pt>
                <c:pt idx="321">
                  <c:v>0.375</c:v>
                </c:pt>
                <c:pt idx="322">
                  <c:v>0.41666666666666669</c:v>
                </c:pt>
                <c:pt idx="323">
                  <c:v>0.45833333333333331</c:v>
                </c:pt>
                <c:pt idx="324">
                  <c:v>0.5</c:v>
                </c:pt>
                <c:pt idx="325">
                  <c:v>0.54166666666666663</c:v>
                </c:pt>
                <c:pt idx="326">
                  <c:v>0.58333333333333337</c:v>
                </c:pt>
                <c:pt idx="327">
                  <c:v>0.625</c:v>
                </c:pt>
                <c:pt idx="328">
                  <c:v>0.66666666666666663</c:v>
                </c:pt>
                <c:pt idx="329">
                  <c:v>0.70833333333333337</c:v>
                </c:pt>
                <c:pt idx="330">
                  <c:v>0.75</c:v>
                </c:pt>
                <c:pt idx="331">
                  <c:v>0.79166666666666663</c:v>
                </c:pt>
                <c:pt idx="332">
                  <c:v>0.83333333333333337</c:v>
                </c:pt>
                <c:pt idx="333">
                  <c:v>0.875</c:v>
                </c:pt>
                <c:pt idx="334">
                  <c:v>0.91666666666666663</c:v>
                </c:pt>
                <c:pt idx="335">
                  <c:v>0.95833333333333337</c:v>
                </c:pt>
                <c:pt idx="336">
                  <c:v>0</c:v>
                </c:pt>
                <c:pt idx="337">
                  <c:v>4.1666666666666664E-2</c:v>
                </c:pt>
                <c:pt idx="338">
                  <c:v>8.3333333333333329E-2</c:v>
                </c:pt>
                <c:pt idx="339">
                  <c:v>0.125</c:v>
                </c:pt>
                <c:pt idx="340">
                  <c:v>0.16666666666666666</c:v>
                </c:pt>
                <c:pt idx="341">
                  <c:v>0.20833333333333334</c:v>
                </c:pt>
                <c:pt idx="342">
                  <c:v>0.25</c:v>
                </c:pt>
                <c:pt idx="343">
                  <c:v>0.29166666666666669</c:v>
                </c:pt>
                <c:pt idx="344">
                  <c:v>0.33333333333333331</c:v>
                </c:pt>
                <c:pt idx="345">
                  <c:v>0.375</c:v>
                </c:pt>
                <c:pt idx="346">
                  <c:v>0.41666666666666669</c:v>
                </c:pt>
                <c:pt idx="347">
                  <c:v>0.45833333333333331</c:v>
                </c:pt>
                <c:pt idx="348">
                  <c:v>0.5</c:v>
                </c:pt>
                <c:pt idx="349">
                  <c:v>0.54166666666666663</c:v>
                </c:pt>
                <c:pt idx="350">
                  <c:v>0.58333333333333337</c:v>
                </c:pt>
                <c:pt idx="351">
                  <c:v>0.625</c:v>
                </c:pt>
                <c:pt idx="352">
                  <c:v>0.66666666666666663</c:v>
                </c:pt>
                <c:pt idx="353">
                  <c:v>0.70833333333333337</c:v>
                </c:pt>
                <c:pt idx="354">
                  <c:v>0.75</c:v>
                </c:pt>
                <c:pt idx="355">
                  <c:v>0.79166666666666663</c:v>
                </c:pt>
                <c:pt idx="356">
                  <c:v>0.83333333333333337</c:v>
                </c:pt>
                <c:pt idx="357">
                  <c:v>0.875</c:v>
                </c:pt>
                <c:pt idx="358">
                  <c:v>0.91666666666666663</c:v>
                </c:pt>
                <c:pt idx="359">
                  <c:v>0.95833333333333337</c:v>
                </c:pt>
                <c:pt idx="360">
                  <c:v>0</c:v>
                </c:pt>
                <c:pt idx="361">
                  <c:v>4.1666666666666664E-2</c:v>
                </c:pt>
                <c:pt idx="362">
                  <c:v>8.3333333333333329E-2</c:v>
                </c:pt>
                <c:pt idx="363">
                  <c:v>0.125</c:v>
                </c:pt>
                <c:pt idx="364">
                  <c:v>0.16666666666666666</c:v>
                </c:pt>
                <c:pt idx="365">
                  <c:v>0.20833333333333334</c:v>
                </c:pt>
                <c:pt idx="366">
                  <c:v>0.25</c:v>
                </c:pt>
                <c:pt idx="367">
                  <c:v>0.29166666666666669</c:v>
                </c:pt>
                <c:pt idx="368">
                  <c:v>0.33333333333333331</c:v>
                </c:pt>
                <c:pt idx="369">
                  <c:v>0.375</c:v>
                </c:pt>
                <c:pt idx="370">
                  <c:v>0.41666666666666669</c:v>
                </c:pt>
                <c:pt idx="371">
                  <c:v>0.45833333333333331</c:v>
                </c:pt>
                <c:pt idx="372">
                  <c:v>0.5</c:v>
                </c:pt>
                <c:pt idx="373">
                  <c:v>0.54166666666666663</c:v>
                </c:pt>
                <c:pt idx="374">
                  <c:v>0.58333333333333337</c:v>
                </c:pt>
                <c:pt idx="375">
                  <c:v>0.625</c:v>
                </c:pt>
                <c:pt idx="376">
                  <c:v>0.66666666666666663</c:v>
                </c:pt>
                <c:pt idx="377">
                  <c:v>0.70833333333333337</c:v>
                </c:pt>
                <c:pt idx="378">
                  <c:v>0.75</c:v>
                </c:pt>
                <c:pt idx="379">
                  <c:v>0.79166666666666663</c:v>
                </c:pt>
                <c:pt idx="380">
                  <c:v>0.83333333333333337</c:v>
                </c:pt>
                <c:pt idx="381">
                  <c:v>0.875</c:v>
                </c:pt>
                <c:pt idx="382">
                  <c:v>0.91666666666666663</c:v>
                </c:pt>
                <c:pt idx="383">
                  <c:v>0.95833333333333337</c:v>
                </c:pt>
              </c:numCache>
            </c:numRef>
          </c:cat>
          <c:val>
            <c:numRef>
              <c:f>'MNF Analiz Örnek'!$C$91:$C$474</c:f>
              <c:numCache>
                <c:formatCode>General</c:formatCode>
                <c:ptCount val="384"/>
                <c:pt idx="0">
                  <c:v>51.8</c:v>
                </c:pt>
                <c:pt idx="1">
                  <c:v>53.5</c:v>
                </c:pt>
                <c:pt idx="2">
                  <c:v>54.699999999999996</c:v>
                </c:pt>
                <c:pt idx="3">
                  <c:v>55.300000000000004</c:v>
                </c:pt>
                <c:pt idx="4">
                  <c:v>55.7</c:v>
                </c:pt>
                <c:pt idx="5">
                  <c:v>56.2</c:v>
                </c:pt>
                <c:pt idx="6">
                  <c:v>55.9</c:v>
                </c:pt>
                <c:pt idx="7">
                  <c:v>55</c:v>
                </c:pt>
                <c:pt idx="8">
                  <c:v>52.800000000000004</c:v>
                </c:pt>
                <c:pt idx="9">
                  <c:v>53.099999999999994</c:v>
                </c:pt>
                <c:pt idx="10">
                  <c:v>49.3</c:v>
                </c:pt>
                <c:pt idx="11">
                  <c:v>47</c:v>
                </c:pt>
                <c:pt idx="12">
                  <c:v>46</c:v>
                </c:pt>
                <c:pt idx="13">
                  <c:v>45.8</c:v>
                </c:pt>
                <c:pt idx="14">
                  <c:v>47</c:v>
                </c:pt>
                <c:pt idx="15">
                  <c:v>47.1</c:v>
                </c:pt>
                <c:pt idx="16">
                  <c:v>47.400000000000006</c:v>
                </c:pt>
                <c:pt idx="17">
                  <c:v>48.6</c:v>
                </c:pt>
                <c:pt idx="18">
                  <c:v>49</c:v>
                </c:pt>
                <c:pt idx="19">
                  <c:v>48.8</c:v>
                </c:pt>
                <c:pt idx="20">
                  <c:v>48.9</c:v>
                </c:pt>
                <c:pt idx="21">
                  <c:v>49.6</c:v>
                </c:pt>
                <c:pt idx="22">
                  <c:v>51.2</c:v>
                </c:pt>
                <c:pt idx="23">
                  <c:v>52</c:v>
                </c:pt>
                <c:pt idx="24">
                  <c:v>52.599999999999994</c:v>
                </c:pt>
                <c:pt idx="25">
                  <c:v>52.400000000000006</c:v>
                </c:pt>
                <c:pt idx="26">
                  <c:v>53.7</c:v>
                </c:pt>
                <c:pt idx="27">
                  <c:v>54.6</c:v>
                </c:pt>
                <c:pt idx="28">
                  <c:v>55</c:v>
                </c:pt>
                <c:pt idx="29">
                  <c:v>55.8</c:v>
                </c:pt>
                <c:pt idx="30">
                  <c:v>56.6</c:v>
                </c:pt>
                <c:pt idx="31">
                  <c:v>56.3</c:v>
                </c:pt>
                <c:pt idx="32">
                  <c:v>56.1</c:v>
                </c:pt>
                <c:pt idx="33">
                  <c:v>52.800000000000004</c:v>
                </c:pt>
                <c:pt idx="34">
                  <c:v>51.7</c:v>
                </c:pt>
                <c:pt idx="35">
                  <c:v>48.9</c:v>
                </c:pt>
                <c:pt idx="36">
                  <c:v>47.400000000000006</c:v>
                </c:pt>
                <c:pt idx="37">
                  <c:v>46.900000000000006</c:v>
                </c:pt>
                <c:pt idx="38">
                  <c:v>46</c:v>
                </c:pt>
                <c:pt idx="39">
                  <c:v>46.6</c:v>
                </c:pt>
                <c:pt idx="40">
                  <c:v>46.900000000000006</c:v>
                </c:pt>
                <c:pt idx="41">
                  <c:v>48.4</c:v>
                </c:pt>
                <c:pt idx="42">
                  <c:v>49.3</c:v>
                </c:pt>
                <c:pt idx="43">
                  <c:v>47.800000000000004</c:v>
                </c:pt>
                <c:pt idx="44">
                  <c:v>48.6</c:v>
                </c:pt>
                <c:pt idx="45">
                  <c:v>50.099999999999994</c:v>
                </c:pt>
                <c:pt idx="46">
                  <c:v>48</c:v>
                </c:pt>
                <c:pt idx="47">
                  <c:v>49.1</c:v>
                </c:pt>
                <c:pt idx="48">
                  <c:v>50.8</c:v>
                </c:pt>
                <c:pt idx="49">
                  <c:v>53.9</c:v>
                </c:pt>
                <c:pt idx="50">
                  <c:v>55.300000000000004</c:v>
                </c:pt>
                <c:pt idx="51">
                  <c:v>56.2</c:v>
                </c:pt>
                <c:pt idx="52">
                  <c:v>56.1</c:v>
                </c:pt>
                <c:pt idx="53">
                  <c:v>56.6</c:v>
                </c:pt>
                <c:pt idx="54">
                  <c:v>55.199999999999996</c:v>
                </c:pt>
                <c:pt idx="55">
                  <c:v>52</c:v>
                </c:pt>
                <c:pt idx="56">
                  <c:v>51.8</c:v>
                </c:pt>
                <c:pt idx="57">
                  <c:v>50.9</c:v>
                </c:pt>
                <c:pt idx="58">
                  <c:v>50.5</c:v>
                </c:pt>
                <c:pt idx="59">
                  <c:v>49.800000000000004</c:v>
                </c:pt>
                <c:pt idx="60">
                  <c:v>49.699999999999996</c:v>
                </c:pt>
                <c:pt idx="61">
                  <c:v>49.3</c:v>
                </c:pt>
                <c:pt idx="62">
                  <c:v>50</c:v>
                </c:pt>
                <c:pt idx="63">
                  <c:v>50.099999999999994</c:v>
                </c:pt>
                <c:pt idx="64">
                  <c:v>50.099999999999994</c:v>
                </c:pt>
                <c:pt idx="65">
                  <c:v>51.3</c:v>
                </c:pt>
                <c:pt idx="66">
                  <c:v>49.800000000000004</c:v>
                </c:pt>
                <c:pt idx="67">
                  <c:v>49.800000000000004</c:v>
                </c:pt>
                <c:pt idx="68">
                  <c:v>50</c:v>
                </c:pt>
                <c:pt idx="69">
                  <c:v>50.7</c:v>
                </c:pt>
                <c:pt idx="70">
                  <c:v>51.1</c:v>
                </c:pt>
                <c:pt idx="71">
                  <c:v>52</c:v>
                </c:pt>
                <c:pt idx="72">
                  <c:v>53.099999999999994</c:v>
                </c:pt>
                <c:pt idx="73">
                  <c:v>54.3</c:v>
                </c:pt>
                <c:pt idx="74">
                  <c:v>53.4</c:v>
                </c:pt>
                <c:pt idx="75">
                  <c:v>53.8</c:v>
                </c:pt>
                <c:pt idx="76">
                  <c:v>55.599999999999994</c:v>
                </c:pt>
                <c:pt idx="77">
                  <c:v>55.599999999999994</c:v>
                </c:pt>
                <c:pt idx="78">
                  <c:v>54.6</c:v>
                </c:pt>
                <c:pt idx="79">
                  <c:v>52.400000000000006</c:v>
                </c:pt>
                <c:pt idx="80">
                  <c:v>50.599999999999994</c:v>
                </c:pt>
                <c:pt idx="81">
                  <c:v>51.6</c:v>
                </c:pt>
                <c:pt idx="82">
                  <c:v>50.199999999999996</c:v>
                </c:pt>
                <c:pt idx="83">
                  <c:v>50</c:v>
                </c:pt>
                <c:pt idx="84">
                  <c:v>49.5</c:v>
                </c:pt>
                <c:pt idx="85">
                  <c:v>49.3</c:v>
                </c:pt>
                <c:pt idx="86">
                  <c:v>49.699999999999996</c:v>
                </c:pt>
                <c:pt idx="87">
                  <c:v>48.3</c:v>
                </c:pt>
                <c:pt idx="88">
                  <c:v>49.3</c:v>
                </c:pt>
                <c:pt idx="89">
                  <c:v>50.5</c:v>
                </c:pt>
                <c:pt idx="90">
                  <c:v>49.3</c:v>
                </c:pt>
                <c:pt idx="91">
                  <c:v>48.6</c:v>
                </c:pt>
                <c:pt idx="92">
                  <c:v>49.1</c:v>
                </c:pt>
                <c:pt idx="93">
                  <c:v>50.199999999999996</c:v>
                </c:pt>
                <c:pt idx="94">
                  <c:v>50.599999999999994</c:v>
                </c:pt>
                <c:pt idx="95">
                  <c:v>52</c:v>
                </c:pt>
                <c:pt idx="96">
                  <c:v>52.800000000000004</c:v>
                </c:pt>
                <c:pt idx="97">
                  <c:v>54.5</c:v>
                </c:pt>
                <c:pt idx="98">
                  <c:v>55.300000000000004</c:v>
                </c:pt>
                <c:pt idx="99">
                  <c:v>55.300000000000004</c:v>
                </c:pt>
                <c:pt idx="100">
                  <c:v>55.9</c:v>
                </c:pt>
                <c:pt idx="101">
                  <c:v>56</c:v>
                </c:pt>
                <c:pt idx="102">
                  <c:v>54.6</c:v>
                </c:pt>
                <c:pt idx="103">
                  <c:v>51.8</c:v>
                </c:pt>
                <c:pt idx="104">
                  <c:v>50.9</c:v>
                </c:pt>
                <c:pt idx="105">
                  <c:v>51.4</c:v>
                </c:pt>
                <c:pt idx="106">
                  <c:v>50</c:v>
                </c:pt>
                <c:pt idx="107">
                  <c:v>49.2</c:v>
                </c:pt>
                <c:pt idx="108">
                  <c:v>49.3</c:v>
                </c:pt>
                <c:pt idx="109">
                  <c:v>49.3</c:v>
                </c:pt>
                <c:pt idx="110">
                  <c:v>48.7</c:v>
                </c:pt>
                <c:pt idx="111">
                  <c:v>47.5</c:v>
                </c:pt>
                <c:pt idx="112">
                  <c:v>47.300000000000004</c:v>
                </c:pt>
                <c:pt idx="113">
                  <c:v>50.5</c:v>
                </c:pt>
                <c:pt idx="114">
                  <c:v>48.9</c:v>
                </c:pt>
                <c:pt idx="115">
                  <c:v>49.2</c:v>
                </c:pt>
                <c:pt idx="116">
                  <c:v>49.400000000000006</c:v>
                </c:pt>
                <c:pt idx="117">
                  <c:v>50.7</c:v>
                </c:pt>
                <c:pt idx="118">
                  <c:v>51</c:v>
                </c:pt>
                <c:pt idx="119">
                  <c:v>51.5</c:v>
                </c:pt>
                <c:pt idx="120">
                  <c:v>52.5</c:v>
                </c:pt>
                <c:pt idx="121">
                  <c:v>54.3</c:v>
                </c:pt>
                <c:pt idx="122">
                  <c:v>54.900000000000006</c:v>
                </c:pt>
                <c:pt idx="123">
                  <c:v>55.5</c:v>
                </c:pt>
                <c:pt idx="124">
                  <c:v>56.3</c:v>
                </c:pt>
                <c:pt idx="125">
                  <c:v>56.3</c:v>
                </c:pt>
                <c:pt idx="126">
                  <c:v>54.900000000000006</c:v>
                </c:pt>
                <c:pt idx="127">
                  <c:v>51.900000000000006</c:v>
                </c:pt>
                <c:pt idx="128">
                  <c:v>51.8</c:v>
                </c:pt>
                <c:pt idx="129">
                  <c:v>51.3</c:v>
                </c:pt>
                <c:pt idx="130">
                  <c:v>49.6</c:v>
                </c:pt>
                <c:pt idx="131">
                  <c:v>49.6</c:v>
                </c:pt>
                <c:pt idx="132">
                  <c:v>49.5</c:v>
                </c:pt>
                <c:pt idx="133">
                  <c:v>49</c:v>
                </c:pt>
                <c:pt idx="134">
                  <c:v>50.199999999999996</c:v>
                </c:pt>
                <c:pt idx="135">
                  <c:v>50.300000000000004</c:v>
                </c:pt>
                <c:pt idx="136">
                  <c:v>50.099999999999994</c:v>
                </c:pt>
                <c:pt idx="137">
                  <c:v>49.900000000000006</c:v>
                </c:pt>
                <c:pt idx="138">
                  <c:v>47</c:v>
                </c:pt>
                <c:pt idx="139">
                  <c:v>46.3</c:v>
                </c:pt>
                <c:pt idx="140">
                  <c:v>45.9</c:v>
                </c:pt>
                <c:pt idx="141">
                  <c:v>49.800000000000004</c:v>
                </c:pt>
                <c:pt idx="142">
                  <c:v>51.3</c:v>
                </c:pt>
                <c:pt idx="143">
                  <c:v>52.400000000000006</c:v>
                </c:pt>
                <c:pt idx="144">
                  <c:v>52.9</c:v>
                </c:pt>
                <c:pt idx="145">
                  <c:v>55.300000000000004</c:v>
                </c:pt>
                <c:pt idx="146">
                  <c:v>55.4</c:v>
                </c:pt>
                <c:pt idx="147">
                  <c:v>55.8</c:v>
                </c:pt>
                <c:pt idx="148">
                  <c:v>56.2</c:v>
                </c:pt>
                <c:pt idx="149">
                  <c:v>55.9</c:v>
                </c:pt>
                <c:pt idx="150">
                  <c:v>53.8</c:v>
                </c:pt>
                <c:pt idx="151">
                  <c:v>52.1</c:v>
                </c:pt>
                <c:pt idx="152">
                  <c:v>51.3</c:v>
                </c:pt>
                <c:pt idx="153">
                  <c:v>50.599999999999994</c:v>
                </c:pt>
                <c:pt idx="154">
                  <c:v>50.099999999999994</c:v>
                </c:pt>
                <c:pt idx="155">
                  <c:v>49.3</c:v>
                </c:pt>
                <c:pt idx="156">
                  <c:v>48.099999999999994</c:v>
                </c:pt>
                <c:pt idx="157">
                  <c:v>49.400000000000006</c:v>
                </c:pt>
                <c:pt idx="158">
                  <c:v>50.4</c:v>
                </c:pt>
                <c:pt idx="159">
                  <c:v>49.400000000000006</c:v>
                </c:pt>
                <c:pt idx="160">
                  <c:v>49.1</c:v>
                </c:pt>
                <c:pt idx="161">
                  <c:v>49.6</c:v>
                </c:pt>
                <c:pt idx="162">
                  <c:v>48.8</c:v>
                </c:pt>
                <c:pt idx="163">
                  <c:v>47.1</c:v>
                </c:pt>
                <c:pt idx="164">
                  <c:v>47.5</c:v>
                </c:pt>
                <c:pt idx="165">
                  <c:v>50.199999999999996</c:v>
                </c:pt>
                <c:pt idx="166">
                  <c:v>51.5</c:v>
                </c:pt>
                <c:pt idx="167">
                  <c:v>52.300000000000004</c:v>
                </c:pt>
                <c:pt idx="168">
                  <c:v>53.099999999999994</c:v>
                </c:pt>
                <c:pt idx="169">
                  <c:v>54.400000000000006</c:v>
                </c:pt>
                <c:pt idx="170">
                  <c:v>55.8</c:v>
                </c:pt>
                <c:pt idx="171">
                  <c:v>56</c:v>
                </c:pt>
                <c:pt idx="172">
                  <c:v>56.1</c:v>
                </c:pt>
                <c:pt idx="173">
                  <c:v>56.900000000000006</c:v>
                </c:pt>
                <c:pt idx="174">
                  <c:v>54.2</c:v>
                </c:pt>
                <c:pt idx="175">
                  <c:v>54.3</c:v>
                </c:pt>
                <c:pt idx="176">
                  <c:v>52</c:v>
                </c:pt>
                <c:pt idx="177">
                  <c:v>50.4</c:v>
                </c:pt>
                <c:pt idx="178">
                  <c:v>48.7</c:v>
                </c:pt>
                <c:pt idx="179">
                  <c:v>47.400000000000006</c:v>
                </c:pt>
                <c:pt idx="180">
                  <c:v>47.699999999999996</c:v>
                </c:pt>
                <c:pt idx="181">
                  <c:v>47.1</c:v>
                </c:pt>
                <c:pt idx="182">
                  <c:v>47.800000000000004</c:v>
                </c:pt>
                <c:pt idx="183">
                  <c:v>47.599999999999994</c:v>
                </c:pt>
                <c:pt idx="184">
                  <c:v>48</c:v>
                </c:pt>
                <c:pt idx="185">
                  <c:v>49</c:v>
                </c:pt>
                <c:pt idx="186">
                  <c:v>47.9</c:v>
                </c:pt>
                <c:pt idx="187">
                  <c:v>48.7</c:v>
                </c:pt>
                <c:pt idx="188">
                  <c:v>50.199999999999996</c:v>
                </c:pt>
                <c:pt idx="189">
                  <c:v>51.5</c:v>
                </c:pt>
                <c:pt idx="190">
                  <c:v>51.7</c:v>
                </c:pt>
                <c:pt idx="191">
                  <c:v>52</c:v>
                </c:pt>
                <c:pt idx="192">
                  <c:v>52.1</c:v>
                </c:pt>
                <c:pt idx="193">
                  <c:v>54</c:v>
                </c:pt>
                <c:pt idx="194">
                  <c:v>54.400000000000006</c:v>
                </c:pt>
                <c:pt idx="195">
                  <c:v>55.099999999999994</c:v>
                </c:pt>
                <c:pt idx="196">
                  <c:v>53.7</c:v>
                </c:pt>
                <c:pt idx="197">
                  <c:v>54.5</c:v>
                </c:pt>
                <c:pt idx="198">
                  <c:v>55.300000000000004</c:v>
                </c:pt>
                <c:pt idx="199">
                  <c:v>54.6</c:v>
                </c:pt>
                <c:pt idx="200">
                  <c:v>53.6</c:v>
                </c:pt>
                <c:pt idx="201">
                  <c:v>50</c:v>
                </c:pt>
                <c:pt idx="202">
                  <c:v>48.099999999999994</c:v>
                </c:pt>
                <c:pt idx="203">
                  <c:v>46.7</c:v>
                </c:pt>
                <c:pt idx="204">
                  <c:v>46.2</c:v>
                </c:pt>
                <c:pt idx="205">
                  <c:v>45.599999999999994</c:v>
                </c:pt>
                <c:pt idx="206">
                  <c:v>45.9</c:v>
                </c:pt>
                <c:pt idx="207">
                  <c:v>46.2</c:v>
                </c:pt>
                <c:pt idx="208">
                  <c:v>48</c:v>
                </c:pt>
                <c:pt idx="209">
                  <c:v>47.5</c:v>
                </c:pt>
                <c:pt idx="210">
                  <c:v>46.1</c:v>
                </c:pt>
                <c:pt idx="211">
                  <c:v>47.199999999999996</c:v>
                </c:pt>
                <c:pt idx="212">
                  <c:v>47.199999999999996</c:v>
                </c:pt>
                <c:pt idx="213">
                  <c:v>49.2</c:v>
                </c:pt>
                <c:pt idx="214">
                  <c:v>48.4</c:v>
                </c:pt>
                <c:pt idx="215">
                  <c:v>49.400000000000006</c:v>
                </c:pt>
                <c:pt idx="216">
                  <c:v>51.7</c:v>
                </c:pt>
                <c:pt idx="217">
                  <c:v>54.400000000000006</c:v>
                </c:pt>
                <c:pt idx="218">
                  <c:v>55.300000000000004</c:v>
                </c:pt>
                <c:pt idx="219">
                  <c:v>55.8</c:v>
                </c:pt>
                <c:pt idx="220">
                  <c:v>55.300000000000004</c:v>
                </c:pt>
                <c:pt idx="221">
                  <c:v>55.599999999999994</c:v>
                </c:pt>
                <c:pt idx="222">
                  <c:v>54.699999999999996</c:v>
                </c:pt>
                <c:pt idx="223">
                  <c:v>47.5</c:v>
                </c:pt>
                <c:pt idx="224">
                  <c:v>49.3</c:v>
                </c:pt>
                <c:pt idx="225">
                  <c:v>50.9</c:v>
                </c:pt>
                <c:pt idx="226">
                  <c:v>50.199999999999996</c:v>
                </c:pt>
                <c:pt idx="227">
                  <c:v>49.699999999999996</c:v>
                </c:pt>
                <c:pt idx="228">
                  <c:v>49.2</c:v>
                </c:pt>
                <c:pt idx="229">
                  <c:v>49.2</c:v>
                </c:pt>
                <c:pt idx="230">
                  <c:v>49.5</c:v>
                </c:pt>
                <c:pt idx="231">
                  <c:v>50.599999999999994</c:v>
                </c:pt>
                <c:pt idx="232">
                  <c:v>50.7</c:v>
                </c:pt>
                <c:pt idx="233">
                  <c:v>49.699999999999996</c:v>
                </c:pt>
                <c:pt idx="234">
                  <c:v>49.1</c:v>
                </c:pt>
                <c:pt idx="235">
                  <c:v>49.800000000000004</c:v>
                </c:pt>
                <c:pt idx="236">
                  <c:v>49.699999999999996</c:v>
                </c:pt>
                <c:pt idx="237">
                  <c:v>51.7</c:v>
                </c:pt>
                <c:pt idx="238">
                  <c:v>52</c:v>
                </c:pt>
                <c:pt idx="239">
                  <c:v>51.7</c:v>
                </c:pt>
                <c:pt idx="240">
                  <c:v>53.099999999999994</c:v>
                </c:pt>
                <c:pt idx="241">
                  <c:v>55.199999999999996</c:v>
                </c:pt>
                <c:pt idx="242">
                  <c:v>55.099999999999994</c:v>
                </c:pt>
                <c:pt idx="243">
                  <c:v>55.7</c:v>
                </c:pt>
                <c:pt idx="244">
                  <c:v>56.6</c:v>
                </c:pt>
                <c:pt idx="245">
                  <c:v>55.199999999999996</c:v>
                </c:pt>
                <c:pt idx="246">
                  <c:v>53.2</c:v>
                </c:pt>
                <c:pt idx="247">
                  <c:v>50.5</c:v>
                </c:pt>
                <c:pt idx="248">
                  <c:v>51.8</c:v>
                </c:pt>
                <c:pt idx="249">
                  <c:v>51.6</c:v>
                </c:pt>
                <c:pt idx="250">
                  <c:v>50.7</c:v>
                </c:pt>
                <c:pt idx="251">
                  <c:v>50.099999999999994</c:v>
                </c:pt>
                <c:pt idx="252">
                  <c:v>50.4</c:v>
                </c:pt>
                <c:pt idx="253">
                  <c:v>49.6</c:v>
                </c:pt>
                <c:pt idx="254">
                  <c:v>50.099999999999994</c:v>
                </c:pt>
                <c:pt idx="255">
                  <c:v>49.6</c:v>
                </c:pt>
                <c:pt idx="256">
                  <c:v>50.7</c:v>
                </c:pt>
                <c:pt idx="257">
                  <c:v>50.9</c:v>
                </c:pt>
                <c:pt idx="258">
                  <c:v>49.6</c:v>
                </c:pt>
                <c:pt idx="259">
                  <c:v>48.8</c:v>
                </c:pt>
                <c:pt idx="260">
                  <c:v>49.1</c:v>
                </c:pt>
                <c:pt idx="261">
                  <c:v>50.300000000000004</c:v>
                </c:pt>
                <c:pt idx="262">
                  <c:v>52.400000000000006</c:v>
                </c:pt>
                <c:pt idx="263">
                  <c:v>51.5</c:v>
                </c:pt>
                <c:pt idx="264">
                  <c:v>53.099999999999994</c:v>
                </c:pt>
                <c:pt idx="265">
                  <c:v>54.5</c:v>
                </c:pt>
                <c:pt idx="266">
                  <c:v>55.300000000000004</c:v>
                </c:pt>
                <c:pt idx="267">
                  <c:v>55.099999999999994</c:v>
                </c:pt>
                <c:pt idx="268">
                  <c:v>55.4</c:v>
                </c:pt>
                <c:pt idx="269">
                  <c:v>55.8</c:v>
                </c:pt>
                <c:pt idx="270">
                  <c:v>54.6</c:v>
                </c:pt>
                <c:pt idx="271">
                  <c:v>52.400000000000006</c:v>
                </c:pt>
                <c:pt idx="272">
                  <c:v>51.4</c:v>
                </c:pt>
                <c:pt idx="273">
                  <c:v>50.199999999999996</c:v>
                </c:pt>
                <c:pt idx="274">
                  <c:v>48.7</c:v>
                </c:pt>
                <c:pt idx="275">
                  <c:v>48.099999999999994</c:v>
                </c:pt>
                <c:pt idx="276">
                  <c:v>49.900000000000006</c:v>
                </c:pt>
                <c:pt idx="277">
                  <c:v>50</c:v>
                </c:pt>
                <c:pt idx="278">
                  <c:v>50.599999999999994</c:v>
                </c:pt>
                <c:pt idx="279">
                  <c:v>50.199999999999996</c:v>
                </c:pt>
                <c:pt idx="280">
                  <c:v>50.199999999999996</c:v>
                </c:pt>
                <c:pt idx="281">
                  <c:v>50.5</c:v>
                </c:pt>
                <c:pt idx="282">
                  <c:v>49.3</c:v>
                </c:pt>
                <c:pt idx="283">
                  <c:v>49.800000000000004</c:v>
                </c:pt>
                <c:pt idx="284">
                  <c:v>49.900000000000006</c:v>
                </c:pt>
                <c:pt idx="285">
                  <c:v>50.199999999999996</c:v>
                </c:pt>
                <c:pt idx="286">
                  <c:v>51.1</c:v>
                </c:pt>
                <c:pt idx="287">
                  <c:v>51.5</c:v>
                </c:pt>
                <c:pt idx="288">
                  <c:v>52.300000000000004</c:v>
                </c:pt>
                <c:pt idx="289">
                  <c:v>54.1</c:v>
                </c:pt>
                <c:pt idx="290">
                  <c:v>55.199999999999996</c:v>
                </c:pt>
                <c:pt idx="291">
                  <c:v>55.8</c:v>
                </c:pt>
                <c:pt idx="292">
                  <c:v>55</c:v>
                </c:pt>
                <c:pt idx="293">
                  <c:v>55.8</c:v>
                </c:pt>
                <c:pt idx="294">
                  <c:v>55.099999999999994</c:v>
                </c:pt>
                <c:pt idx="295">
                  <c:v>53</c:v>
                </c:pt>
                <c:pt idx="296">
                  <c:v>50.8</c:v>
                </c:pt>
                <c:pt idx="297">
                  <c:v>51.5</c:v>
                </c:pt>
                <c:pt idx="298">
                  <c:v>51.4</c:v>
                </c:pt>
                <c:pt idx="299">
                  <c:v>51.5</c:v>
                </c:pt>
                <c:pt idx="300">
                  <c:v>50.199999999999996</c:v>
                </c:pt>
                <c:pt idx="301">
                  <c:v>51.1</c:v>
                </c:pt>
                <c:pt idx="302">
                  <c:v>49.900000000000006</c:v>
                </c:pt>
                <c:pt idx="303">
                  <c:v>50.099999999999994</c:v>
                </c:pt>
                <c:pt idx="304">
                  <c:v>51.5</c:v>
                </c:pt>
                <c:pt idx="305">
                  <c:v>51.1</c:v>
                </c:pt>
                <c:pt idx="306">
                  <c:v>49.400000000000006</c:v>
                </c:pt>
                <c:pt idx="307">
                  <c:v>48.2</c:v>
                </c:pt>
                <c:pt idx="308">
                  <c:v>47.9</c:v>
                </c:pt>
                <c:pt idx="309">
                  <c:v>50.8</c:v>
                </c:pt>
                <c:pt idx="310">
                  <c:v>51.7</c:v>
                </c:pt>
                <c:pt idx="311">
                  <c:v>52</c:v>
                </c:pt>
                <c:pt idx="312">
                  <c:v>53.099999999999994</c:v>
                </c:pt>
                <c:pt idx="313">
                  <c:v>54.1</c:v>
                </c:pt>
                <c:pt idx="314">
                  <c:v>55.599999999999994</c:v>
                </c:pt>
                <c:pt idx="315">
                  <c:v>56.6</c:v>
                </c:pt>
                <c:pt idx="316">
                  <c:v>56.6</c:v>
                </c:pt>
                <c:pt idx="317">
                  <c:v>56.3</c:v>
                </c:pt>
                <c:pt idx="318">
                  <c:v>56.3</c:v>
                </c:pt>
                <c:pt idx="319">
                  <c:v>54.900000000000006</c:v>
                </c:pt>
                <c:pt idx="320">
                  <c:v>53.9</c:v>
                </c:pt>
                <c:pt idx="321">
                  <c:v>52.400000000000006</c:v>
                </c:pt>
                <c:pt idx="322">
                  <c:v>50</c:v>
                </c:pt>
                <c:pt idx="323">
                  <c:v>49</c:v>
                </c:pt>
                <c:pt idx="324">
                  <c:v>46.3</c:v>
                </c:pt>
                <c:pt idx="325">
                  <c:v>46.900000000000006</c:v>
                </c:pt>
                <c:pt idx="326">
                  <c:v>48.5</c:v>
                </c:pt>
                <c:pt idx="327">
                  <c:v>49.800000000000004</c:v>
                </c:pt>
                <c:pt idx="328">
                  <c:v>49.3</c:v>
                </c:pt>
                <c:pt idx="329">
                  <c:v>51.2</c:v>
                </c:pt>
                <c:pt idx="330">
                  <c:v>50.300000000000004</c:v>
                </c:pt>
                <c:pt idx="331">
                  <c:v>48.6</c:v>
                </c:pt>
                <c:pt idx="332">
                  <c:v>48</c:v>
                </c:pt>
                <c:pt idx="333">
                  <c:v>49.699999999999996</c:v>
                </c:pt>
                <c:pt idx="334">
                  <c:v>51.8</c:v>
                </c:pt>
                <c:pt idx="335">
                  <c:v>51.7</c:v>
                </c:pt>
                <c:pt idx="336">
                  <c:v>52.9</c:v>
                </c:pt>
                <c:pt idx="337">
                  <c:v>54.5</c:v>
                </c:pt>
                <c:pt idx="338">
                  <c:v>55.5</c:v>
                </c:pt>
                <c:pt idx="339">
                  <c:v>56</c:v>
                </c:pt>
                <c:pt idx="340">
                  <c:v>56.5</c:v>
                </c:pt>
                <c:pt idx="341">
                  <c:v>56.6</c:v>
                </c:pt>
                <c:pt idx="342">
                  <c:v>56.1</c:v>
                </c:pt>
                <c:pt idx="343">
                  <c:v>55.199999999999996</c:v>
                </c:pt>
                <c:pt idx="344">
                  <c:v>54.400000000000006</c:v>
                </c:pt>
                <c:pt idx="345">
                  <c:v>53.8</c:v>
                </c:pt>
                <c:pt idx="346">
                  <c:v>51.5</c:v>
                </c:pt>
                <c:pt idx="347">
                  <c:v>49.900000000000006</c:v>
                </c:pt>
                <c:pt idx="348">
                  <c:v>48.9</c:v>
                </c:pt>
                <c:pt idx="349">
                  <c:v>48.6</c:v>
                </c:pt>
                <c:pt idx="350">
                  <c:v>48.8</c:v>
                </c:pt>
                <c:pt idx="351">
                  <c:v>49.6</c:v>
                </c:pt>
                <c:pt idx="352">
                  <c:v>49.900000000000006</c:v>
                </c:pt>
                <c:pt idx="353">
                  <c:v>50.4</c:v>
                </c:pt>
                <c:pt idx="354">
                  <c:v>49.5</c:v>
                </c:pt>
                <c:pt idx="355">
                  <c:v>49.800000000000004</c:v>
                </c:pt>
                <c:pt idx="356">
                  <c:v>49.800000000000004</c:v>
                </c:pt>
                <c:pt idx="357">
                  <c:v>48.4</c:v>
                </c:pt>
                <c:pt idx="358">
                  <c:v>49</c:v>
                </c:pt>
                <c:pt idx="359">
                  <c:v>49.6</c:v>
                </c:pt>
                <c:pt idx="360">
                  <c:v>51.1</c:v>
                </c:pt>
                <c:pt idx="361">
                  <c:v>51.7</c:v>
                </c:pt>
                <c:pt idx="362">
                  <c:v>54.400000000000006</c:v>
                </c:pt>
                <c:pt idx="363">
                  <c:v>55.099999999999994</c:v>
                </c:pt>
                <c:pt idx="364">
                  <c:v>55.9</c:v>
                </c:pt>
                <c:pt idx="365">
                  <c:v>56.1</c:v>
                </c:pt>
                <c:pt idx="366">
                  <c:v>55.8</c:v>
                </c:pt>
                <c:pt idx="367">
                  <c:v>55.4</c:v>
                </c:pt>
                <c:pt idx="368">
                  <c:v>55.099999999999994</c:v>
                </c:pt>
                <c:pt idx="369">
                  <c:v>53</c:v>
                </c:pt>
                <c:pt idx="370">
                  <c:v>50.9</c:v>
                </c:pt>
                <c:pt idx="371">
                  <c:v>48.7</c:v>
                </c:pt>
                <c:pt idx="372">
                  <c:v>46.4</c:v>
                </c:pt>
                <c:pt idx="373">
                  <c:v>46</c:v>
                </c:pt>
                <c:pt idx="374">
                  <c:v>47.5</c:v>
                </c:pt>
                <c:pt idx="375">
                  <c:v>48.5</c:v>
                </c:pt>
                <c:pt idx="376">
                  <c:v>49.699999999999996</c:v>
                </c:pt>
                <c:pt idx="377">
                  <c:v>49.3</c:v>
                </c:pt>
                <c:pt idx="378">
                  <c:v>48.8</c:v>
                </c:pt>
                <c:pt idx="379">
                  <c:v>48.7</c:v>
                </c:pt>
                <c:pt idx="380">
                  <c:v>48.7</c:v>
                </c:pt>
                <c:pt idx="381">
                  <c:v>49.900000000000006</c:v>
                </c:pt>
                <c:pt idx="382">
                  <c:v>48</c:v>
                </c:pt>
                <c:pt idx="383">
                  <c:v>49.3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2AF-4964-A26C-03B315A09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379040"/>
        <c:axId val="283278400"/>
      </c:lineChart>
      <c:valAx>
        <c:axId val="2832735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sz="1800" b="1" i="0" baseline="0">
                    <a:effectLst/>
                  </a:rPr>
                  <a:t>Debi (l/s)</a:t>
                </a:r>
                <a:endParaRPr lang="tr-T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7938987990653104"/>
              <c:y val="0.34290203038848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283277856"/>
        <c:crosses val="max"/>
        <c:crossBetween val="between"/>
      </c:valAx>
      <c:catAx>
        <c:axId val="28327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b="1"/>
                  <a:t>Zaman (saat)</a:t>
                </a:r>
              </a:p>
            </c:rich>
          </c:tx>
          <c:layout>
            <c:manualLayout>
              <c:xMode val="edge"/>
              <c:yMode val="edge"/>
              <c:x val="0.4917994050824398"/>
              <c:y val="0.963308289020254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283273504"/>
        <c:crosses val="autoZero"/>
        <c:auto val="1"/>
        <c:lblAlgn val="ctr"/>
        <c:lblOffset val="100"/>
        <c:noMultiLvlLbl val="0"/>
      </c:catAx>
      <c:valAx>
        <c:axId val="2832784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sz="1600" b="1"/>
                  <a:t>Basınç (m)</a:t>
                </a:r>
              </a:p>
            </c:rich>
          </c:tx>
          <c:layout>
            <c:manualLayout>
              <c:xMode val="edge"/>
              <c:yMode val="edge"/>
              <c:x val="9.2334850274556832E-3"/>
              <c:y val="0.366371826555862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282379040"/>
        <c:crosses val="autoZero"/>
        <c:crossBetween val="between"/>
      </c:valAx>
      <c:catAx>
        <c:axId val="282379040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283278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59198489876853"/>
          <c:y val="3.231120570923373E-2"/>
          <c:w val="0.15926628692242853"/>
          <c:h val="5.61757011456784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0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550716</xdr:colOff>
      <xdr:row>36</xdr:row>
      <xdr:rowOff>9400</xdr:rowOff>
    </xdr:from>
    <xdr:to>
      <xdr:col>23</xdr:col>
      <xdr:colOff>312881</xdr:colOff>
      <xdr:row>62</xdr:row>
      <xdr:rowOff>130464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63500</xdr:colOff>
      <xdr:row>89</xdr:row>
      <xdr:rowOff>88900</xdr:rowOff>
    </xdr:from>
    <xdr:to>
      <xdr:col>24</xdr:col>
      <xdr:colOff>439644</xdr:colOff>
      <xdr:row>123</xdr:row>
      <xdr:rowOff>33419</xdr:rowOff>
    </xdr:to>
    <xdr:grpSp>
      <xdr:nvGrpSpPr>
        <xdr:cNvPr id="3" name="Gr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6054912" y="20730135"/>
          <a:ext cx="16811438" cy="6548519"/>
          <a:chOff x="9093200" y="22161500"/>
          <a:chExt cx="16505144" cy="6853319"/>
        </a:xfrm>
      </xdr:grpSpPr>
      <xdr:graphicFrame macro="">
        <xdr:nvGraphicFramePr>
          <xdr:cNvPr id="4" name="Grafik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aphicFramePr>
            <a:graphicFrameLocks/>
          </xdr:cNvGraphicFramePr>
        </xdr:nvGraphicFramePr>
        <xdr:xfrm>
          <a:off x="9093200" y="22161500"/>
          <a:ext cx="16505144" cy="685331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5" name="Düz Bağlayıcı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 flipV="1">
            <a:off x="10350500" y="26835100"/>
            <a:ext cx="533400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Düz Bağlayıcı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CxnSpPr/>
        </xdr:nvCxnSpPr>
        <xdr:spPr>
          <a:xfrm flipV="1">
            <a:off x="16548100" y="26619200"/>
            <a:ext cx="2032000" cy="1270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Düz Bağlayıcı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 flipV="1">
            <a:off x="19037300" y="26924000"/>
            <a:ext cx="533400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Metin kutusu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10807700" y="27165300"/>
            <a:ext cx="2413000" cy="5461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r-TR" sz="14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Minimum Gece Debisi</a:t>
            </a:r>
          </a:p>
        </xdr:txBody>
      </xdr:sp>
      <xdr:sp macro="" textlink="">
        <xdr:nvSpPr>
          <xdr:cNvPr id="9" name="Metin kutusu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16535400" y="26708100"/>
            <a:ext cx="2413000" cy="546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r-TR" sz="14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Minimum Gece Debisi</a:t>
            </a:r>
          </a:p>
        </xdr:txBody>
      </xdr:sp>
      <xdr:sp macro="" textlink="">
        <xdr:nvSpPr>
          <xdr:cNvPr id="10" name="Metin kutusu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20916900" y="27012900"/>
            <a:ext cx="2413000" cy="5461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r-TR" sz="14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Minimum Gece Debisi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0.34676</cdr:x>
      <cdr:y>0.47791</cdr:y>
    </cdr:from>
    <cdr:to>
      <cdr:x>0.68476</cdr:x>
      <cdr:y>0.55556</cdr:y>
    </cdr:to>
    <cdr:sp macro="" textlink="">
      <cdr:nvSpPr>
        <cdr:cNvPr id="2" name="Metin kutusu 1"/>
        <cdr:cNvSpPr txBox="1"/>
      </cdr:nvSpPr>
      <cdr:spPr>
        <a:xfrm xmlns:a="http://schemas.openxmlformats.org/drawingml/2006/main">
          <a:off x="2155372" y="1943080"/>
          <a:ext cx="2100921" cy="31571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r-TR" sz="18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Potansiyel Önlenebilir</a:t>
          </a:r>
          <a:r>
            <a:rPr lang="tr-TR" sz="1800" b="1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Sızıntı</a:t>
          </a:r>
          <a:endParaRPr lang="tr-TR" sz="1800" b="1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0.07667</cdr:x>
      <cdr:y>0.76451</cdr:y>
    </cdr:from>
    <cdr:to>
      <cdr:x>0.36039</cdr:x>
      <cdr:y>0.82342</cdr:y>
    </cdr:to>
    <cdr:sp macro="" textlink="">
      <cdr:nvSpPr>
        <cdr:cNvPr id="3" name="Metin kutusu 2"/>
        <cdr:cNvSpPr txBox="1"/>
      </cdr:nvSpPr>
      <cdr:spPr>
        <a:xfrm xmlns:a="http://schemas.openxmlformats.org/drawingml/2006/main">
          <a:off x="775072" y="4172223"/>
          <a:ext cx="2868183" cy="32149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r-TR" sz="12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Gece</a:t>
          </a:r>
          <a:r>
            <a:rPr lang="tr-TR" sz="1200" b="1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yasal kullanım</a:t>
          </a:r>
          <a:endParaRPr lang="tr-TR" sz="1200" b="1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0.24366</cdr:x>
      <cdr:y>0.7714</cdr:y>
    </cdr:from>
    <cdr:to>
      <cdr:x>0.46433</cdr:x>
      <cdr:y>0.82762</cdr:y>
    </cdr:to>
    <cdr:sp macro="" textlink="">
      <cdr:nvSpPr>
        <cdr:cNvPr id="4" name="Metin kutusu 3"/>
        <cdr:cNvSpPr txBox="1"/>
      </cdr:nvSpPr>
      <cdr:spPr>
        <a:xfrm xmlns:a="http://schemas.openxmlformats.org/drawingml/2006/main">
          <a:off x="2463208" y="4209794"/>
          <a:ext cx="2230797" cy="3068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r-TR" sz="12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Belirsiz</a:t>
          </a:r>
          <a:r>
            <a:rPr lang="tr-TR" sz="1200" b="1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sızıntı</a:t>
          </a:r>
          <a:endParaRPr lang="tr-TR" sz="1200" b="1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474"/>
  <sheetViews>
    <sheetView tabSelected="1" topLeftCell="A18" zoomScale="85" zoomScaleNormal="85" workbookViewId="0">
      <selection activeCell="G14" sqref="G14"/>
    </sheetView>
  </sheetViews>
  <sheetFormatPr defaultRowHeight="15.5" x14ac:dyDescent="0.35"/>
  <cols>
    <col min="1" max="1" width="10.81640625" customWidth="1"/>
    <col min="2" max="2" width="45.90625" style="4" bestFit="1" customWidth="1"/>
    <col min="3" max="3" width="16.6328125" style="4" customWidth="1"/>
    <col min="4" max="4" width="12.36328125" style="4" customWidth="1"/>
    <col min="5" max="5" width="18.1796875" style="4" customWidth="1"/>
    <col min="6" max="6" width="8.6328125" style="4" bestFit="1" customWidth="1"/>
    <col min="7" max="7" width="12.81640625" style="4" customWidth="1"/>
    <col min="8" max="21" width="11.90625" style="4" customWidth="1"/>
    <col min="22" max="22" width="11.90625" customWidth="1"/>
  </cols>
  <sheetData>
    <row r="1" spans="1:22" x14ac:dyDescent="0.35">
      <c r="E1" s="28"/>
    </row>
    <row r="2" spans="1:22" ht="20" x14ac:dyDescent="0.35">
      <c r="A2" s="3"/>
      <c r="B2" s="9" t="s">
        <v>41</v>
      </c>
      <c r="C2" s="10"/>
      <c r="D2" s="11"/>
      <c r="E2" s="10" t="s">
        <v>17</v>
      </c>
      <c r="F2" s="27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ht="15.5" customHeight="1" x14ac:dyDescent="0.35">
      <c r="B3" s="9" t="s">
        <v>21</v>
      </c>
      <c r="C3" s="10" t="s">
        <v>6</v>
      </c>
      <c r="D3" s="11"/>
      <c r="E3" s="10" t="s">
        <v>0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2" ht="18" x14ac:dyDescent="0.35">
      <c r="B4" s="9" t="s">
        <v>22</v>
      </c>
      <c r="C4" s="10" t="s">
        <v>7</v>
      </c>
      <c r="D4" s="11">
        <v>5</v>
      </c>
      <c r="E4" s="10" t="s">
        <v>0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2" ht="18" x14ac:dyDescent="0.35">
      <c r="B5" s="9" t="s">
        <v>23</v>
      </c>
      <c r="C5" s="10" t="s">
        <v>8</v>
      </c>
      <c r="D5" s="11">
        <v>2565</v>
      </c>
      <c r="E5" s="10" t="s">
        <v>0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2" ht="18" x14ac:dyDescent="0.35">
      <c r="B6" s="9" t="s">
        <v>9</v>
      </c>
      <c r="C6" s="10" t="s">
        <v>10</v>
      </c>
      <c r="D6" s="12">
        <f>D4+D5</f>
        <v>2570</v>
      </c>
      <c r="E6" s="10" t="s">
        <v>0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2" ht="18" x14ac:dyDescent="0.35">
      <c r="B7" s="9" t="s">
        <v>4</v>
      </c>
      <c r="C7" s="10" t="s">
        <v>14</v>
      </c>
      <c r="D7" s="13">
        <v>10.3</v>
      </c>
      <c r="E7" s="10" t="s">
        <v>1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2" ht="36" x14ac:dyDescent="0.35">
      <c r="B8" s="9" t="s">
        <v>27</v>
      </c>
      <c r="C8" s="10" t="s">
        <v>24</v>
      </c>
      <c r="D8" s="14">
        <v>1.0900000000000001</v>
      </c>
      <c r="E8" s="10" t="s">
        <v>1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2" ht="18" x14ac:dyDescent="0.35">
      <c r="B9" s="9" t="s">
        <v>32</v>
      </c>
      <c r="C9" s="10" t="s">
        <v>33</v>
      </c>
      <c r="D9" s="32">
        <f>D8/D10*1000</f>
        <v>8.014705882352942</v>
      </c>
      <c r="E9" s="10" t="s">
        <v>3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2" ht="18" x14ac:dyDescent="0.35">
      <c r="B10" s="9" t="s">
        <v>2</v>
      </c>
      <c r="C10" s="10" t="s">
        <v>11</v>
      </c>
      <c r="D10" s="14">
        <v>136</v>
      </c>
      <c r="E10" s="10" t="s">
        <v>0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2" ht="41.4" customHeight="1" x14ac:dyDescent="0.35">
      <c r="B11" s="7" t="s">
        <v>5</v>
      </c>
      <c r="C11" s="8" t="s">
        <v>15</v>
      </c>
      <c r="D11" s="15">
        <v>40</v>
      </c>
      <c r="E11" s="8" t="s">
        <v>3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2" ht="41.4" customHeight="1" x14ac:dyDescent="0.35">
      <c r="B12" s="29" t="s">
        <v>12</v>
      </c>
      <c r="C12" s="30" t="s">
        <v>13</v>
      </c>
      <c r="D12" s="24">
        <f>0.028*D11-0.347</f>
        <v>0.77300000000000013</v>
      </c>
      <c r="E12" s="31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2" ht="33" customHeight="1" x14ac:dyDescent="0.35">
      <c r="B13" s="31" t="s">
        <v>36</v>
      </c>
      <c r="C13" s="20" t="s">
        <v>35</v>
      </c>
      <c r="D13" s="25">
        <v>1</v>
      </c>
      <c r="E13" s="2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2" ht="34.75" customHeight="1" x14ac:dyDescent="0.35">
      <c r="B14" s="19" t="s">
        <v>28</v>
      </c>
      <c r="C14" s="20" t="s">
        <v>25</v>
      </c>
      <c r="D14" s="21">
        <v>20</v>
      </c>
      <c r="E14" s="22" t="s">
        <v>16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2" ht="46.5" x14ac:dyDescent="0.35">
      <c r="B15" s="16" t="s">
        <v>29</v>
      </c>
      <c r="C15" s="17" t="s">
        <v>26</v>
      </c>
      <c r="D15" s="18">
        <v>1.25</v>
      </c>
      <c r="E15" s="7" t="s">
        <v>30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2" ht="46.5" x14ac:dyDescent="0.35">
      <c r="B16" s="16" t="s">
        <v>31</v>
      </c>
      <c r="C16" s="26" t="s">
        <v>37</v>
      </c>
      <c r="D16" s="18">
        <v>1.75</v>
      </c>
      <c r="E16" s="7" t="s">
        <v>30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2" ht="27.65" customHeight="1" x14ac:dyDescent="0.35">
      <c r="A17" s="6"/>
      <c r="B17" s="6"/>
      <c r="C17" s="6"/>
      <c r="D17" s="6"/>
      <c r="E17" s="6"/>
      <c r="F17" s="6"/>
      <c r="G17" s="84">
        <v>44485</v>
      </c>
      <c r="H17" s="84">
        <v>44486</v>
      </c>
      <c r="I17" s="84">
        <v>44487</v>
      </c>
      <c r="J17" s="84">
        <v>44488</v>
      </c>
      <c r="K17" s="84">
        <v>44489</v>
      </c>
      <c r="L17" s="84">
        <v>44490</v>
      </c>
      <c r="M17" s="84">
        <v>44491</v>
      </c>
      <c r="N17" s="84">
        <v>44492</v>
      </c>
      <c r="O17" s="84">
        <v>44493</v>
      </c>
      <c r="P17" s="84">
        <v>44494</v>
      </c>
      <c r="Q17" s="84">
        <v>44495</v>
      </c>
      <c r="R17" s="84">
        <v>44496</v>
      </c>
      <c r="S17" s="84">
        <v>44497</v>
      </c>
      <c r="T17" s="84">
        <v>44498</v>
      </c>
      <c r="U17" s="84">
        <v>44499</v>
      </c>
      <c r="V17" s="84">
        <v>44500</v>
      </c>
    </row>
    <row r="18" spans="1:22" ht="29.4" customHeight="1" x14ac:dyDescent="0.35">
      <c r="A18" s="6"/>
      <c r="B18" s="108" t="s">
        <v>40</v>
      </c>
      <c r="C18" s="109"/>
      <c r="D18" s="109"/>
      <c r="E18" s="110"/>
      <c r="F18" s="45"/>
      <c r="G18" s="46" t="s">
        <v>47</v>
      </c>
      <c r="H18" s="46" t="s">
        <v>48</v>
      </c>
      <c r="I18" s="46" t="s">
        <v>49</v>
      </c>
      <c r="J18" s="46" t="s">
        <v>50</v>
      </c>
      <c r="K18" s="46" t="s">
        <v>51</v>
      </c>
      <c r="L18" s="46" t="s">
        <v>52</v>
      </c>
      <c r="M18" s="46" t="s">
        <v>53</v>
      </c>
      <c r="N18" s="46" t="s">
        <v>54</v>
      </c>
      <c r="O18" s="46" t="s">
        <v>55</v>
      </c>
      <c r="P18" s="46" t="s">
        <v>56</v>
      </c>
      <c r="Q18" s="46" t="s">
        <v>57</v>
      </c>
      <c r="R18" s="46" t="s">
        <v>58</v>
      </c>
      <c r="S18" s="46" t="s">
        <v>59</v>
      </c>
      <c r="T18" s="46" t="s">
        <v>60</v>
      </c>
      <c r="U18" s="46" t="s">
        <v>61</v>
      </c>
      <c r="V18" s="46" t="s">
        <v>86</v>
      </c>
    </row>
    <row r="19" spans="1:22" ht="41.4" hidden="1" customHeight="1" x14ac:dyDescent="0.35">
      <c r="A19" s="111" t="s">
        <v>38</v>
      </c>
      <c r="B19" s="113" t="s">
        <v>34</v>
      </c>
      <c r="C19" s="115" t="s">
        <v>82</v>
      </c>
      <c r="D19" s="47"/>
      <c r="E19" s="48" t="s">
        <v>17</v>
      </c>
      <c r="F19" s="49"/>
      <c r="G19" s="47">
        <f>$D$13*($D$14*$D$7+$D$15*$D$10)*(0.028*(G33*10)-0.347)</f>
        <v>451.02453333333335</v>
      </c>
      <c r="H19" s="47">
        <f t="shared" ref="H19:U19" si="0">$D$13*($D$14*$D$7+$D$15*$D$10)*(0.028*(H33*10)-0.347)</f>
        <v>442.60213333333326</v>
      </c>
      <c r="I19" s="47">
        <f t="shared" si="0"/>
        <v>457.69226666666668</v>
      </c>
      <c r="J19" s="47">
        <f t="shared" si="0"/>
        <v>440.84746666666661</v>
      </c>
      <c r="K19" s="47">
        <f t="shared" si="0"/>
        <v>453.83200000000005</v>
      </c>
      <c r="L19" s="47">
        <f t="shared" si="0"/>
        <v>454.53386666666654</v>
      </c>
      <c r="M19" s="47">
        <f t="shared" si="0"/>
        <v>456.99040000000019</v>
      </c>
      <c r="N19" s="47">
        <f t="shared" si="0"/>
        <v>458.74506666666673</v>
      </c>
      <c r="O19" s="47">
        <f t="shared" si="0"/>
        <v>442.25120000000004</v>
      </c>
      <c r="P19" s="47">
        <f t="shared" si="0"/>
        <v>453.48106666666672</v>
      </c>
      <c r="Q19" s="47">
        <f t="shared" si="0"/>
        <v>456.99040000000019</v>
      </c>
      <c r="R19" s="47">
        <f t="shared" si="0"/>
        <v>451.37546666666674</v>
      </c>
      <c r="S19" s="47">
        <f t="shared" si="0"/>
        <v>452.07733333333346</v>
      </c>
      <c r="T19" s="47">
        <f t="shared" si="0"/>
        <v>461.90346666666665</v>
      </c>
      <c r="U19" s="47">
        <f t="shared" si="0"/>
        <v>459.09599999999989</v>
      </c>
    </row>
    <row r="20" spans="1:22" ht="34.75" hidden="1" customHeight="1" x14ac:dyDescent="0.35">
      <c r="A20" s="112"/>
      <c r="B20" s="114"/>
      <c r="C20" s="116"/>
      <c r="D20" s="50"/>
      <c r="E20" s="48" t="s">
        <v>18</v>
      </c>
      <c r="F20" s="49"/>
      <c r="G20" s="50">
        <f>G19/3600</f>
        <v>0.12528459259259259</v>
      </c>
      <c r="H20" s="50">
        <f t="shared" ref="H20:U20" si="1">H19/3600</f>
        <v>0.12294503703703702</v>
      </c>
      <c r="I20" s="50">
        <f t="shared" si="1"/>
        <v>0.12713674074074074</v>
      </c>
      <c r="J20" s="50">
        <f t="shared" si="1"/>
        <v>0.12245762962962961</v>
      </c>
      <c r="K20" s="50">
        <f t="shared" si="1"/>
        <v>0.12606444444444445</v>
      </c>
      <c r="L20" s="50">
        <f t="shared" si="1"/>
        <v>0.12625940740740738</v>
      </c>
      <c r="M20" s="50">
        <f t="shared" si="1"/>
        <v>0.12694177777777782</v>
      </c>
      <c r="N20" s="50">
        <f t="shared" si="1"/>
        <v>0.1274291851851852</v>
      </c>
      <c r="O20" s="50">
        <f t="shared" si="1"/>
        <v>0.12284755555555557</v>
      </c>
      <c r="P20" s="50">
        <f t="shared" si="1"/>
        <v>0.12596696296296298</v>
      </c>
      <c r="Q20" s="50">
        <f t="shared" si="1"/>
        <v>0.12694177777777782</v>
      </c>
      <c r="R20" s="50">
        <f t="shared" si="1"/>
        <v>0.12538207407407409</v>
      </c>
      <c r="S20" s="50">
        <f t="shared" si="1"/>
        <v>0.12557703703703707</v>
      </c>
      <c r="T20" s="50">
        <f t="shared" si="1"/>
        <v>0.12830651851851851</v>
      </c>
      <c r="U20" s="50">
        <f t="shared" si="1"/>
        <v>0.12752666666666665</v>
      </c>
    </row>
    <row r="21" spans="1:22" ht="14.5" hidden="1" x14ac:dyDescent="0.35">
      <c r="B21" s="49"/>
      <c r="C21" s="49"/>
      <c r="D21" s="49"/>
      <c r="E21" s="49"/>
      <c r="F21" s="49"/>
      <c r="G21" s="49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spans="1:22" ht="24" customHeight="1" x14ac:dyDescent="0.35">
      <c r="A22" s="111" t="s">
        <v>39</v>
      </c>
      <c r="B22" s="113" t="s">
        <v>34</v>
      </c>
      <c r="C22" s="115" t="s">
        <v>82</v>
      </c>
      <c r="D22" s="47"/>
      <c r="E22" s="48" t="s">
        <v>17</v>
      </c>
      <c r="F22" s="49"/>
      <c r="G22" s="47">
        <f>$D$13*($D$14*$D$7+$D$16*$D$10)*(0.028*(G33*10)-0.347)</f>
        <v>532.59280000000001</v>
      </c>
      <c r="H22" s="47">
        <f t="shared" ref="H22:V22" si="2">$D$13*($D$14*$D$7+$D$16*$D$10)*(0.028*(H33*10)-0.347)</f>
        <v>522.64719999999988</v>
      </c>
      <c r="I22" s="47">
        <f t="shared" si="2"/>
        <v>540.46640000000002</v>
      </c>
      <c r="J22" s="47">
        <f t="shared" si="2"/>
        <v>520.5752</v>
      </c>
      <c r="K22" s="47">
        <f t="shared" si="2"/>
        <v>535.90800000000002</v>
      </c>
      <c r="L22" s="47">
        <f t="shared" si="2"/>
        <v>536.73679999999979</v>
      </c>
      <c r="M22" s="47">
        <f t="shared" si="2"/>
        <v>539.63760000000025</v>
      </c>
      <c r="N22" s="47">
        <f t="shared" si="2"/>
        <v>541.70960000000014</v>
      </c>
      <c r="O22" s="47">
        <f t="shared" si="2"/>
        <v>522.23280000000011</v>
      </c>
      <c r="P22" s="47">
        <f t="shared" si="2"/>
        <v>535.49360000000013</v>
      </c>
      <c r="Q22" s="47">
        <f t="shared" si="2"/>
        <v>539.63760000000025</v>
      </c>
      <c r="R22" s="47">
        <f t="shared" si="2"/>
        <v>533.00720000000001</v>
      </c>
      <c r="S22" s="47">
        <f t="shared" si="2"/>
        <v>533.83600000000013</v>
      </c>
      <c r="T22" s="47">
        <f t="shared" si="2"/>
        <v>545.43919999999991</v>
      </c>
      <c r="U22" s="47">
        <f t="shared" si="2"/>
        <v>542.1239999999998</v>
      </c>
      <c r="V22" s="47">
        <f t="shared" si="2"/>
        <v>531.3495999999999</v>
      </c>
    </row>
    <row r="23" spans="1:22" ht="32.25" customHeight="1" x14ac:dyDescent="0.35">
      <c r="A23" s="112"/>
      <c r="B23" s="114"/>
      <c r="C23" s="116"/>
      <c r="D23" s="50"/>
      <c r="E23" s="48" t="s">
        <v>18</v>
      </c>
      <c r="F23" s="49"/>
      <c r="G23" s="50">
        <f>G22/3600</f>
        <v>0.14794244444444446</v>
      </c>
      <c r="H23" s="50">
        <f t="shared" ref="H23:V23" si="3">H22/3600</f>
        <v>0.14517977777777774</v>
      </c>
      <c r="I23" s="50">
        <f t="shared" si="3"/>
        <v>0.15012955555555557</v>
      </c>
      <c r="J23" s="50">
        <f t="shared" si="3"/>
        <v>0.14460422222222222</v>
      </c>
      <c r="K23" s="50">
        <f t="shared" si="3"/>
        <v>0.14886333333333335</v>
      </c>
      <c r="L23" s="50">
        <f t="shared" si="3"/>
        <v>0.14909355555555551</v>
      </c>
      <c r="M23" s="50">
        <f t="shared" si="3"/>
        <v>0.14989933333333341</v>
      </c>
      <c r="N23" s="50">
        <f t="shared" si="3"/>
        <v>0.15047488888888894</v>
      </c>
      <c r="O23" s="50">
        <f t="shared" si="3"/>
        <v>0.1450646666666667</v>
      </c>
      <c r="P23" s="50">
        <f t="shared" si="3"/>
        <v>0.14874822222222225</v>
      </c>
      <c r="Q23" s="50">
        <f t="shared" si="3"/>
        <v>0.14989933333333341</v>
      </c>
      <c r="R23" s="50">
        <f t="shared" si="3"/>
        <v>0.14805755555555555</v>
      </c>
      <c r="S23" s="50">
        <f t="shared" si="3"/>
        <v>0.14828777777777782</v>
      </c>
      <c r="T23" s="50">
        <f t="shared" si="3"/>
        <v>0.15151088888888886</v>
      </c>
      <c r="U23" s="50">
        <f t="shared" si="3"/>
        <v>0.15058999999999995</v>
      </c>
      <c r="V23" s="50">
        <f t="shared" si="3"/>
        <v>0.1475971111111111</v>
      </c>
    </row>
    <row r="24" spans="1:22" ht="15" hidden="1" customHeight="1" x14ac:dyDescent="0.35">
      <c r="B24" s="51"/>
      <c r="C24" s="51"/>
      <c r="D24" s="51"/>
      <c r="E24" s="51"/>
      <c r="F24" s="51"/>
      <c r="G24" s="51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</row>
    <row r="25" spans="1:22" ht="32.25" customHeight="1" x14ac:dyDescent="0.35">
      <c r="B25" s="52" t="s">
        <v>42</v>
      </c>
      <c r="C25" s="53" t="s">
        <v>83</v>
      </c>
      <c r="D25" s="54"/>
      <c r="E25" s="55" t="s">
        <v>17</v>
      </c>
      <c r="F25" s="49"/>
      <c r="G25" s="54">
        <f>$D$2+1.7*$D$5+$D$4*8+$D$3*0.6</f>
        <v>4400.5</v>
      </c>
      <c r="H25" s="54">
        <f>$D$2+1.7*$D$5+$D$4*8+$D$3*0.6</f>
        <v>4400.5</v>
      </c>
      <c r="I25" s="54">
        <f>$D$2+1.7*$D$5+$D$4*8+$D$3*0.6</f>
        <v>4400.5</v>
      </c>
      <c r="J25" s="54">
        <f>$D$2+1.7*$D$5+$D$4*8+$D$3*0.6</f>
        <v>4400.5</v>
      </c>
      <c r="K25" s="54">
        <f>$D$2+1.7*$D$5+$D$4*8+$D$3*0.6</f>
        <v>4400.5</v>
      </c>
      <c r="L25" s="54">
        <f>$D$2+1.7*$D$5+$D$4*8+$D$3*0.6</f>
        <v>4400.5</v>
      </c>
      <c r="M25" s="54">
        <f>$D$2+1.7*$D$5+$D$4*8+$D$3*0.6</f>
        <v>4400.5</v>
      </c>
      <c r="N25" s="54">
        <f>$D$2+1.7*$D$5+$D$4*8+$D$3*0.6</f>
        <v>4400.5</v>
      </c>
      <c r="O25" s="54">
        <f>$D$2+1.7*$D$5+$D$4*8+$D$3*0.6</f>
        <v>4400.5</v>
      </c>
      <c r="P25" s="54">
        <f>$D$2+1.7*$D$5+$D$4*8+$D$3*0.6</f>
        <v>4400.5</v>
      </c>
      <c r="Q25" s="54">
        <f>$D$2+1.7*$D$5+$D$4*8+$D$3*0.6</f>
        <v>4400.5</v>
      </c>
      <c r="R25" s="54">
        <f>$D$2+1.7*$D$5+$D$4*8+$D$3*0.6</f>
        <v>4400.5</v>
      </c>
      <c r="S25" s="54">
        <f>$D$2+1.7*$D$5+$D$4*8+$D$3*0.6</f>
        <v>4400.5</v>
      </c>
      <c r="T25" s="54">
        <f>$D$2+1.7*$D$5+$D$4*8+$D$3*0.6</f>
        <v>4400.5</v>
      </c>
      <c r="U25" s="54">
        <f>$D$2+1.7*$D$5+$D$4*8+$D$3*0.6</f>
        <v>4400.5</v>
      </c>
      <c r="V25" s="54">
        <f>$D$2+1.7*$D$5+$D$4*8+$D$3*0.6</f>
        <v>4400.5</v>
      </c>
    </row>
    <row r="26" spans="1:22" ht="32.25" customHeight="1" x14ac:dyDescent="0.35">
      <c r="B26" s="56"/>
      <c r="C26" s="57"/>
      <c r="D26" s="58"/>
      <c r="E26" s="55" t="s">
        <v>18</v>
      </c>
      <c r="F26" s="49"/>
      <c r="G26" s="58">
        <f>G25/3600</f>
        <v>1.222361111111111</v>
      </c>
      <c r="H26" s="58">
        <f t="shared" ref="H26:V26" si="4">H25/3600</f>
        <v>1.222361111111111</v>
      </c>
      <c r="I26" s="58">
        <f t="shared" si="4"/>
        <v>1.222361111111111</v>
      </c>
      <c r="J26" s="58">
        <f t="shared" si="4"/>
        <v>1.222361111111111</v>
      </c>
      <c r="K26" s="58">
        <f t="shared" si="4"/>
        <v>1.222361111111111</v>
      </c>
      <c r="L26" s="58">
        <f t="shared" si="4"/>
        <v>1.222361111111111</v>
      </c>
      <c r="M26" s="58">
        <f t="shared" si="4"/>
        <v>1.222361111111111</v>
      </c>
      <c r="N26" s="58">
        <f t="shared" si="4"/>
        <v>1.222361111111111</v>
      </c>
      <c r="O26" s="58">
        <f t="shared" si="4"/>
        <v>1.222361111111111</v>
      </c>
      <c r="P26" s="58">
        <f t="shared" si="4"/>
        <v>1.222361111111111</v>
      </c>
      <c r="Q26" s="58">
        <f t="shared" si="4"/>
        <v>1.222361111111111</v>
      </c>
      <c r="R26" s="58">
        <f t="shared" si="4"/>
        <v>1.222361111111111</v>
      </c>
      <c r="S26" s="58">
        <f t="shared" si="4"/>
        <v>1.222361111111111</v>
      </c>
      <c r="T26" s="58">
        <f t="shared" si="4"/>
        <v>1.222361111111111</v>
      </c>
      <c r="U26" s="58">
        <f t="shared" si="4"/>
        <v>1.222361111111111</v>
      </c>
      <c r="V26" s="58">
        <f t="shared" si="4"/>
        <v>1.222361111111111</v>
      </c>
    </row>
    <row r="27" spans="1:22" ht="16.25" hidden="1" customHeight="1" x14ac:dyDescent="0.35">
      <c r="B27" s="59"/>
      <c r="C27" s="60"/>
      <c r="D27" s="60"/>
      <c r="E27" s="60"/>
      <c r="F27" s="51"/>
      <c r="G27" s="51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  <row r="28" spans="1:22" ht="14.5" x14ac:dyDescent="0.35">
      <c r="B28" s="61" t="s">
        <v>43</v>
      </c>
      <c r="C28" s="62" t="s">
        <v>19</v>
      </c>
      <c r="D28" s="63"/>
      <c r="E28" s="64" t="s">
        <v>17</v>
      </c>
      <c r="F28" s="49"/>
      <c r="G28" s="63">
        <f>G25+G22</f>
        <v>4933.0928000000004</v>
      </c>
      <c r="H28" s="63">
        <f t="shared" ref="H28:V28" si="5">H25+H22</f>
        <v>4923.1471999999994</v>
      </c>
      <c r="I28" s="63">
        <f t="shared" si="5"/>
        <v>4940.9664000000002</v>
      </c>
      <c r="J28" s="63">
        <f t="shared" si="5"/>
        <v>4921.0752000000002</v>
      </c>
      <c r="K28" s="63">
        <f t="shared" si="5"/>
        <v>4936.4080000000004</v>
      </c>
      <c r="L28" s="63">
        <f t="shared" si="5"/>
        <v>4937.2367999999997</v>
      </c>
      <c r="M28" s="63">
        <f t="shared" si="5"/>
        <v>4940.1376</v>
      </c>
      <c r="N28" s="63">
        <f t="shared" si="5"/>
        <v>4942.2096000000001</v>
      </c>
      <c r="O28" s="63">
        <f t="shared" si="5"/>
        <v>4922.7327999999998</v>
      </c>
      <c r="P28" s="63">
        <f t="shared" si="5"/>
        <v>4935.9935999999998</v>
      </c>
      <c r="Q28" s="63">
        <f t="shared" si="5"/>
        <v>4940.1376</v>
      </c>
      <c r="R28" s="63">
        <f t="shared" si="5"/>
        <v>4933.5072</v>
      </c>
      <c r="S28" s="63">
        <f t="shared" si="5"/>
        <v>4934.3360000000002</v>
      </c>
      <c r="T28" s="63">
        <f t="shared" si="5"/>
        <v>4945.9391999999998</v>
      </c>
      <c r="U28" s="63">
        <f t="shared" si="5"/>
        <v>4942.6239999999998</v>
      </c>
      <c r="V28" s="63">
        <f t="shared" si="5"/>
        <v>4931.8495999999996</v>
      </c>
    </row>
    <row r="29" spans="1:22" ht="27.65" customHeight="1" x14ac:dyDescent="0.35">
      <c r="B29" s="65"/>
      <c r="C29" s="66"/>
      <c r="D29" s="67"/>
      <c r="E29" s="64" t="s">
        <v>18</v>
      </c>
      <c r="F29" s="49"/>
      <c r="G29" s="67">
        <f>G28/3600</f>
        <v>1.3703035555555556</v>
      </c>
      <c r="H29" s="67">
        <f t="shared" ref="H29:V29" si="6">H28/3600</f>
        <v>1.3675408888888887</v>
      </c>
      <c r="I29" s="67">
        <f t="shared" si="6"/>
        <v>1.3724906666666667</v>
      </c>
      <c r="J29" s="67">
        <f t="shared" si="6"/>
        <v>1.3669653333333334</v>
      </c>
      <c r="K29" s="67">
        <f t="shared" si="6"/>
        <v>1.3712244444444446</v>
      </c>
      <c r="L29" s="67">
        <f t="shared" si="6"/>
        <v>1.3714546666666665</v>
      </c>
      <c r="M29" s="67">
        <f t="shared" si="6"/>
        <v>1.3722604444444444</v>
      </c>
      <c r="N29" s="67">
        <f t="shared" si="6"/>
        <v>1.3728359999999999</v>
      </c>
      <c r="O29" s="67">
        <f t="shared" si="6"/>
        <v>1.3674257777777776</v>
      </c>
      <c r="P29" s="67">
        <f t="shared" si="6"/>
        <v>1.3711093333333333</v>
      </c>
      <c r="Q29" s="67">
        <f t="shared" si="6"/>
        <v>1.3722604444444444</v>
      </c>
      <c r="R29" s="67">
        <f t="shared" si="6"/>
        <v>1.3704186666666667</v>
      </c>
      <c r="S29" s="67">
        <f t="shared" si="6"/>
        <v>1.370648888888889</v>
      </c>
      <c r="T29" s="67">
        <f t="shared" si="6"/>
        <v>1.373872</v>
      </c>
      <c r="U29" s="67">
        <f t="shared" si="6"/>
        <v>1.372951111111111</v>
      </c>
      <c r="V29" s="67">
        <f t="shared" si="6"/>
        <v>1.3699582222222222</v>
      </c>
    </row>
    <row r="30" spans="1:22" ht="15" hidden="1" customHeight="1" x14ac:dyDescent="0.35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</row>
    <row r="31" spans="1:22" ht="33" customHeight="1" x14ac:dyDescent="0.35">
      <c r="B31" s="92" t="s">
        <v>44</v>
      </c>
      <c r="C31" s="94" t="s">
        <v>20</v>
      </c>
      <c r="D31" s="68"/>
      <c r="E31" s="69" t="s">
        <v>17</v>
      </c>
      <c r="F31" s="49"/>
      <c r="G31" s="77">
        <f>G32*3600</f>
        <v>20339.999999999996</v>
      </c>
      <c r="H31" s="77">
        <f t="shared" ref="H31:V31" si="7">H32*3600</f>
        <v>23096.666666666661</v>
      </c>
      <c r="I31" s="77">
        <f t="shared" si="7"/>
        <v>16580.000000000004</v>
      </c>
      <c r="J31" s="77">
        <f t="shared" si="7"/>
        <v>17183.333333333332</v>
      </c>
      <c r="K31" s="77">
        <f t="shared" si="7"/>
        <v>17506.666666666664</v>
      </c>
      <c r="L31" s="77">
        <f t="shared" si="7"/>
        <v>17380</v>
      </c>
      <c r="M31" s="77">
        <f t="shared" si="7"/>
        <v>17506.666666666664</v>
      </c>
      <c r="N31" s="77">
        <f t="shared" si="7"/>
        <v>18696.666666666661</v>
      </c>
      <c r="O31" s="77">
        <f t="shared" si="7"/>
        <v>22366.666666666664</v>
      </c>
      <c r="P31" s="77">
        <f t="shared" si="7"/>
        <v>18196.666666666672</v>
      </c>
      <c r="Q31" s="77">
        <f t="shared" si="7"/>
        <v>16506.666666666664</v>
      </c>
      <c r="R31" s="77">
        <f t="shared" si="7"/>
        <v>16466.666666666668</v>
      </c>
      <c r="S31" s="77">
        <f t="shared" si="7"/>
        <v>18699.999999999996</v>
      </c>
      <c r="T31" s="77">
        <f t="shared" si="7"/>
        <v>18430</v>
      </c>
      <c r="U31" s="77">
        <f t="shared" si="7"/>
        <v>18290.000000000004</v>
      </c>
      <c r="V31" s="77">
        <f t="shared" si="7"/>
        <v>20093.333333333328</v>
      </c>
    </row>
    <row r="32" spans="1:22" ht="29.4" customHeight="1" x14ac:dyDescent="0.35">
      <c r="B32" s="93"/>
      <c r="C32" s="95"/>
      <c r="D32" s="70"/>
      <c r="E32" s="69" t="s">
        <v>18</v>
      </c>
      <c r="F32" s="49"/>
      <c r="G32" s="71">
        <f>AVERAGE(C67:C69)/3.6</f>
        <v>5.6499999999999995</v>
      </c>
      <c r="H32" s="71">
        <f>AVERAGE(E67:E69)/3.6</f>
        <v>6.4157407407407394</v>
      </c>
      <c r="I32" s="71">
        <f>AVERAGE(G67:G69)/3.6</f>
        <v>4.6055555555555561</v>
      </c>
      <c r="J32" s="71">
        <f>AVERAGE(I67:I69)/3.6</f>
        <v>4.7731481481481479</v>
      </c>
      <c r="K32" s="71">
        <f>AVERAGE(K67:K69)/3.6</f>
        <v>4.8629629629629623</v>
      </c>
      <c r="L32" s="71">
        <f>AVERAGE(M67:M69)/3.6</f>
        <v>4.8277777777777775</v>
      </c>
      <c r="M32" s="71">
        <f>AVERAGE(O67:O69)/3.6</f>
        <v>4.8629629629629623</v>
      </c>
      <c r="N32" s="71">
        <f>AVERAGE(Q67:Q69)/3.6</f>
        <v>5.1935185185185171</v>
      </c>
      <c r="O32" s="71">
        <f>AVERAGE(S67:S69)/3.6</f>
        <v>6.2129629629629619</v>
      </c>
      <c r="P32" s="71">
        <f>AVERAGE(U67:U69)/3.6</f>
        <v>5.0546296296296305</v>
      </c>
      <c r="Q32" s="71">
        <f>AVERAGE(W67:W69)/3.6</f>
        <v>4.5851851851851846</v>
      </c>
      <c r="R32" s="71">
        <f>AVERAGE(Y67:Y69)/3.6</f>
        <v>4.5740740740740744</v>
      </c>
      <c r="S32" s="71">
        <f>AVERAGE(AA67:AA69)/3.6</f>
        <v>5.1944444444444438</v>
      </c>
      <c r="T32" s="71">
        <f>AVERAGE(AC67:AC69)/3.6</f>
        <v>5.1194444444444445</v>
      </c>
      <c r="U32" s="71">
        <f>AVERAGE(AE67:AE69)/3.6</f>
        <v>5.0805555555555566</v>
      </c>
      <c r="V32" s="71">
        <f>AVERAGE(AG67:AG69)/3.6</f>
        <v>5.5814814814814806</v>
      </c>
    </row>
    <row r="33" spans="1:24" ht="34.25" customHeight="1" x14ac:dyDescent="0.35">
      <c r="B33" s="78" t="s">
        <v>63</v>
      </c>
      <c r="C33" s="79" t="s">
        <v>64</v>
      </c>
      <c r="D33" s="70"/>
      <c r="E33" s="69" t="s">
        <v>62</v>
      </c>
      <c r="F33" s="49"/>
      <c r="G33" s="72">
        <f>AVERAGE(B67:B69)</f>
        <v>5.5233333333333334</v>
      </c>
      <c r="H33" s="72">
        <f>AVERAGE(D67:D69)</f>
        <v>5.4433333333333325</v>
      </c>
      <c r="I33" s="72">
        <f>AVERAGE(F67:F69)</f>
        <v>5.5866666666666669</v>
      </c>
      <c r="J33" s="72">
        <f>AVERAGE(H67:H69)</f>
        <v>5.4266666666666659</v>
      </c>
      <c r="K33" s="72">
        <f>AVERAGE(J67:J69)</f>
        <v>5.55</v>
      </c>
      <c r="L33" s="72">
        <f>AVERAGE(L67:L69)</f>
        <v>5.5566666666666658</v>
      </c>
      <c r="M33" s="72">
        <f>AVERAGE(N67:N69)</f>
        <v>5.580000000000001</v>
      </c>
      <c r="N33" s="72">
        <f>AVERAGE(P67:P69)</f>
        <v>5.5966666666666667</v>
      </c>
      <c r="O33" s="72">
        <f>AVERAGE(R67:R69)</f>
        <v>5.44</v>
      </c>
      <c r="P33" s="72">
        <f>AVERAGE(T67:T69)</f>
        <v>5.5466666666666669</v>
      </c>
      <c r="Q33" s="72">
        <f>AVERAGE(V67:V69)</f>
        <v>5.580000000000001</v>
      </c>
      <c r="R33" s="72">
        <f>AVERAGE(X67:X69)</f>
        <v>5.5266666666666664</v>
      </c>
      <c r="S33" s="72">
        <f>AVERAGE(Z67:Z69)</f>
        <v>5.5333333333333341</v>
      </c>
      <c r="T33" s="72">
        <f>AVERAGE(AB67:AB69)</f>
        <v>5.626666666666666</v>
      </c>
      <c r="U33" s="72">
        <f>AVERAGE(AD67:AD69)</f>
        <v>5.5999999999999988</v>
      </c>
      <c r="V33" s="72">
        <f>AVERAGE(AF67:AF69)</f>
        <v>5.5133333333333328</v>
      </c>
    </row>
    <row r="34" spans="1:24" hidden="1" x14ac:dyDescent="0.35">
      <c r="B34" s="60"/>
      <c r="C34" s="60"/>
      <c r="D34" s="60"/>
      <c r="E34" s="60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"/>
    </row>
    <row r="35" spans="1:24" ht="27" customHeight="1" x14ac:dyDescent="0.35">
      <c r="B35" s="96" t="s">
        <v>45</v>
      </c>
      <c r="C35" s="98" t="s">
        <v>46</v>
      </c>
      <c r="D35" s="73"/>
      <c r="E35" s="74" t="s">
        <v>17</v>
      </c>
      <c r="F35" s="49"/>
      <c r="G35" s="77">
        <f>G36*3600</f>
        <v>15406.907199999996</v>
      </c>
      <c r="H35" s="77">
        <f t="shared" ref="H35:V35" si="8">H36*3600</f>
        <v>18173.519466666661</v>
      </c>
      <c r="I35" s="77">
        <f t="shared" si="8"/>
        <v>11639.033600000001</v>
      </c>
      <c r="J35" s="77">
        <f t="shared" si="8"/>
        <v>12262.258133333333</v>
      </c>
      <c r="K35" s="77">
        <f t="shared" si="8"/>
        <v>12570.258666666663</v>
      </c>
      <c r="L35" s="77">
        <f t="shared" si="8"/>
        <v>12442.763199999999</v>
      </c>
      <c r="M35" s="77">
        <f t="shared" si="8"/>
        <v>12566.529066666664</v>
      </c>
      <c r="N35" s="77">
        <f t="shared" si="8"/>
        <v>13754.457066666662</v>
      </c>
      <c r="O35" s="77">
        <f t="shared" si="8"/>
        <v>17443.933866666666</v>
      </c>
      <c r="P35" s="77">
        <f t="shared" si="8"/>
        <v>13260.67306666667</v>
      </c>
      <c r="Q35" s="77">
        <f t="shared" si="8"/>
        <v>11566.529066666664</v>
      </c>
      <c r="R35" s="77">
        <f t="shared" si="8"/>
        <v>11533.159466666668</v>
      </c>
      <c r="S35" s="77">
        <f t="shared" si="8"/>
        <v>13765.663999999997</v>
      </c>
      <c r="T35" s="77">
        <f t="shared" si="8"/>
        <v>13484.060799999999</v>
      </c>
      <c r="U35" s="77">
        <f t="shared" si="8"/>
        <v>13347.376000000004</v>
      </c>
      <c r="V35" s="77">
        <f t="shared" si="8"/>
        <v>15161.483733333329</v>
      </c>
    </row>
    <row r="36" spans="1:24" ht="27" customHeight="1" x14ac:dyDescent="0.35">
      <c r="B36" s="97"/>
      <c r="C36" s="99"/>
      <c r="D36" s="75"/>
      <c r="E36" s="74" t="s">
        <v>18</v>
      </c>
      <c r="F36" s="49"/>
      <c r="G36" s="76">
        <f>G32-G29</f>
        <v>4.2796964444444434</v>
      </c>
      <c r="H36" s="76">
        <f t="shared" ref="H36:V36" si="9">H32-H29</f>
        <v>5.0481998518518507</v>
      </c>
      <c r="I36" s="76">
        <f t="shared" si="9"/>
        <v>3.2330648888888893</v>
      </c>
      <c r="J36" s="76">
        <f t="shared" si="9"/>
        <v>3.4061828148148146</v>
      </c>
      <c r="K36" s="76">
        <f t="shared" si="9"/>
        <v>3.4917385185185177</v>
      </c>
      <c r="L36" s="76">
        <f t="shared" si="9"/>
        <v>3.4563231111111108</v>
      </c>
      <c r="M36" s="76">
        <f t="shared" si="9"/>
        <v>3.4907025185185176</v>
      </c>
      <c r="N36" s="76">
        <f t="shared" si="9"/>
        <v>3.8206825185185171</v>
      </c>
      <c r="O36" s="76">
        <f t="shared" si="9"/>
        <v>4.8455371851851847</v>
      </c>
      <c r="P36" s="76">
        <f t="shared" si="9"/>
        <v>3.6835202962962974</v>
      </c>
      <c r="Q36" s="76">
        <f t="shared" si="9"/>
        <v>3.21292474074074</v>
      </c>
      <c r="R36" s="76">
        <f t="shared" si="9"/>
        <v>3.2036554074074077</v>
      </c>
      <c r="S36" s="76">
        <f t="shared" si="9"/>
        <v>3.8237955555555549</v>
      </c>
      <c r="T36" s="76">
        <f t="shared" si="9"/>
        <v>3.7455724444444445</v>
      </c>
      <c r="U36" s="76">
        <f t="shared" si="9"/>
        <v>3.7076044444444456</v>
      </c>
      <c r="V36" s="76">
        <f t="shared" si="9"/>
        <v>4.2115232592592582</v>
      </c>
    </row>
    <row r="37" spans="1:24" x14ac:dyDescent="0.35">
      <c r="V37" s="4"/>
    </row>
    <row r="38" spans="1:24" ht="15.75" customHeight="1" x14ac:dyDescent="0.35">
      <c r="B38" s="100" t="s">
        <v>76</v>
      </c>
      <c r="C38" s="102" t="s">
        <v>46</v>
      </c>
      <c r="D38" s="40"/>
      <c r="E38" s="41" t="s">
        <v>17</v>
      </c>
      <c r="G38" s="44">
        <f>AVERAGE(G22:V22)</f>
        <v>534.58709999999996</v>
      </c>
      <c r="V38" s="4"/>
    </row>
    <row r="39" spans="1:24" ht="16.25" customHeight="1" x14ac:dyDescent="0.35">
      <c r="B39" s="101"/>
      <c r="C39" s="103"/>
      <c r="D39" s="42"/>
      <c r="E39" s="41" t="s">
        <v>18</v>
      </c>
      <c r="G39" s="43">
        <f>AVERAGE(G23:V23)</f>
        <v>0.14849641666666666</v>
      </c>
      <c r="V39" s="4"/>
    </row>
    <row r="40" spans="1:24" ht="15.75" customHeight="1" x14ac:dyDescent="0.35">
      <c r="B40" s="104" t="s">
        <v>65</v>
      </c>
      <c r="C40" s="106" t="s">
        <v>46</v>
      </c>
      <c r="D40" s="38"/>
      <c r="E40" s="30" t="s">
        <v>17</v>
      </c>
      <c r="G40" s="85">
        <f>AVERAGE(G35:V35)</f>
        <v>13648.662899999998</v>
      </c>
      <c r="V40" s="4"/>
    </row>
    <row r="41" spans="1:24" ht="16.25" customHeight="1" x14ac:dyDescent="0.35">
      <c r="B41" s="105"/>
      <c r="C41" s="107"/>
      <c r="D41" s="39"/>
      <c r="E41" s="30" t="s">
        <v>18</v>
      </c>
      <c r="G41" s="33">
        <f>AVERAGE(G36:V36)</f>
        <v>3.7912952499999997</v>
      </c>
      <c r="V41" s="4"/>
    </row>
    <row r="42" spans="1:24" x14ac:dyDescent="0.35">
      <c r="V42" s="4"/>
    </row>
    <row r="43" spans="1:24" ht="31.25" customHeight="1" x14ac:dyDescent="0.35">
      <c r="B43" s="34" t="s">
        <v>66</v>
      </c>
      <c r="C43" s="35" t="s">
        <v>67</v>
      </c>
      <c r="D43" s="34" t="s">
        <v>69</v>
      </c>
      <c r="E43" s="34" t="s">
        <v>68</v>
      </c>
      <c r="G43" s="86">
        <f>(G41*86400)/1000</f>
        <v>327.56790959999995</v>
      </c>
    </row>
    <row r="44" spans="1:24" ht="35.4" customHeight="1" x14ac:dyDescent="0.35">
      <c r="B44" s="34" t="s">
        <v>70</v>
      </c>
      <c r="C44" s="35" t="s">
        <v>72</v>
      </c>
      <c r="D44" s="34" t="s">
        <v>71</v>
      </c>
      <c r="E44" s="34" t="s">
        <v>68</v>
      </c>
      <c r="G44" s="86">
        <f>G41*86400/1000*30</f>
        <v>9827.0372879999977</v>
      </c>
    </row>
    <row r="45" spans="1:24" ht="28" x14ac:dyDescent="0.35">
      <c r="B45" s="34" t="s">
        <v>70</v>
      </c>
      <c r="C45" s="35" t="s">
        <v>73</v>
      </c>
      <c r="D45" s="34" t="s">
        <v>74</v>
      </c>
      <c r="E45" s="34" t="s">
        <v>68</v>
      </c>
      <c r="G45" s="86">
        <f>G41*86400/1000*30*12</f>
        <v>117924.44745599997</v>
      </c>
    </row>
    <row r="47" spans="1:24" s="1" customFormat="1" x14ac:dyDescent="0.35">
      <c r="A47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/>
      <c r="W47"/>
      <c r="X47"/>
    </row>
    <row r="48" spans="1:24" ht="31.25" customHeight="1" x14ac:dyDescent="0.35">
      <c r="B48" s="36" t="s">
        <v>75</v>
      </c>
      <c r="C48" s="37" t="s">
        <v>67</v>
      </c>
      <c r="D48" s="36" t="s">
        <v>79</v>
      </c>
      <c r="E48" s="36" t="s">
        <v>68</v>
      </c>
      <c r="G48" s="85">
        <f>((G41+G39)*86400)/1000</f>
        <v>340.39800000000002</v>
      </c>
    </row>
    <row r="49" spans="1:33" ht="35.4" customHeight="1" x14ac:dyDescent="0.35">
      <c r="B49" s="36" t="s">
        <v>77</v>
      </c>
      <c r="C49" s="37" t="s">
        <v>72</v>
      </c>
      <c r="D49" s="36" t="s">
        <v>80</v>
      </c>
      <c r="E49" s="36" t="s">
        <v>68</v>
      </c>
      <c r="G49" s="85">
        <f>(G41+G39)*86400/1000*30</f>
        <v>10211.94</v>
      </c>
    </row>
    <row r="50" spans="1:33" ht="28" x14ac:dyDescent="0.35">
      <c r="B50" s="36" t="s">
        <v>78</v>
      </c>
      <c r="C50" s="37" t="s">
        <v>73</v>
      </c>
      <c r="D50" s="36" t="s">
        <v>81</v>
      </c>
      <c r="E50" s="36" t="s">
        <v>68</v>
      </c>
      <c r="G50" s="85">
        <f>(G41+G39)*86400/1000*30*12</f>
        <v>122543.28</v>
      </c>
    </row>
    <row r="51" spans="1:33" s="1" customFormat="1" ht="24" hidden="1" customHeight="1" x14ac:dyDescent="0.35">
      <c r="A5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/>
      <c r="W51"/>
      <c r="X51"/>
    </row>
    <row r="52" spans="1:33" s="1" customFormat="1" ht="23" hidden="1" customHeight="1" x14ac:dyDescent="0.35">
      <c r="A52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/>
      <c r="W52"/>
      <c r="X52"/>
    </row>
    <row r="53" spans="1:33" s="1" customFormat="1" ht="16" hidden="1" customHeight="1" x14ac:dyDescent="0.35">
      <c r="A5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/>
      <c r="W53"/>
      <c r="X53"/>
    </row>
    <row r="54" spans="1:33" s="1" customFormat="1" hidden="1" x14ac:dyDescent="0.35">
      <c r="A54" s="2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/>
      <c r="W54"/>
      <c r="X54"/>
    </row>
    <row r="55" spans="1:33" s="1" customFormat="1" hidden="1" x14ac:dyDescent="0.35">
      <c r="A55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/>
      <c r="W55"/>
      <c r="X55"/>
    </row>
    <row r="56" spans="1:33" s="1" customFormat="1" hidden="1" x14ac:dyDescent="0.35">
      <c r="A56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/>
      <c r="W56"/>
      <c r="X56"/>
    </row>
    <row r="57" spans="1:33" s="1" customFormat="1" hidden="1" x14ac:dyDescent="0.35">
      <c r="A57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/>
      <c r="W57"/>
      <c r="X57"/>
    </row>
    <row r="62" spans="1:33" ht="16" thickBot="1" x14ac:dyDescent="0.4"/>
    <row r="63" spans="1:33" ht="16" thickBot="1" x14ac:dyDescent="0.4">
      <c r="A63" s="80"/>
      <c r="B63" s="90">
        <v>44485</v>
      </c>
      <c r="C63" s="91"/>
      <c r="D63" s="90">
        <v>44486</v>
      </c>
      <c r="E63" s="91"/>
      <c r="F63" s="90">
        <v>44487</v>
      </c>
      <c r="G63" s="91"/>
      <c r="H63" s="90">
        <v>44488</v>
      </c>
      <c r="I63" s="91"/>
      <c r="J63" s="90">
        <v>44489</v>
      </c>
      <c r="K63" s="91"/>
      <c r="L63" s="90">
        <v>44490</v>
      </c>
      <c r="M63" s="91"/>
      <c r="N63" s="90">
        <v>44491</v>
      </c>
      <c r="O63" s="91"/>
      <c r="P63" s="90">
        <v>44492</v>
      </c>
      <c r="Q63" s="91"/>
      <c r="R63" s="90">
        <v>44493</v>
      </c>
      <c r="S63" s="91"/>
      <c r="T63" s="90">
        <v>44494</v>
      </c>
      <c r="U63" s="91"/>
      <c r="V63" s="90">
        <v>44495</v>
      </c>
      <c r="W63" s="91"/>
      <c r="X63" s="90">
        <v>44496</v>
      </c>
      <c r="Y63" s="91"/>
      <c r="Z63" s="90">
        <v>44497</v>
      </c>
      <c r="AA63" s="91"/>
      <c r="AB63" s="90">
        <v>44498</v>
      </c>
      <c r="AC63" s="91"/>
      <c r="AD63" s="90">
        <v>44499</v>
      </c>
      <c r="AE63" s="91"/>
      <c r="AF63" s="90">
        <v>44500</v>
      </c>
      <c r="AG63" s="91"/>
    </row>
    <row r="64" spans="1:33" ht="16" thickBot="1" x14ac:dyDescent="0.4">
      <c r="A64" s="81"/>
      <c r="B64" s="82" t="s">
        <v>84</v>
      </c>
      <c r="C64" s="82" t="s">
        <v>85</v>
      </c>
      <c r="D64" s="82" t="s">
        <v>84</v>
      </c>
      <c r="E64" s="82" t="s">
        <v>85</v>
      </c>
      <c r="F64" s="82" t="s">
        <v>84</v>
      </c>
      <c r="G64" s="82" t="s">
        <v>85</v>
      </c>
      <c r="H64" s="82" t="s">
        <v>84</v>
      </c>
      <c r="I64" s="82" t="s">
        <v>85</v>
      </c>
      <c r="J64" s="82" t="s">
        <v>84</v>
      </c>
      <c r="K64" s="82" t="s">
        <v>85</v>
      </c>
      <c r="L64" s="82" t="s">
        <v>84</v>
      </c>
      <c r="M64" s="82" t="s">
        <v>85</v>
      </c>
      <c r="N64" s="82" t="s">
        <v>84</v>
      </c>
      <c r="O64" s="82" t="s">
        <v>85</v>
      </c>
      <c r="P64" s="82" t="s">
        <v>84</v>
      </c>
      <c r="Q64" s="82" t="s">
        <v>85</v>
      </c>
      <c r="R64" s="82" t="s">
        <v>84</v>
      </c>
      <c r="S64" s="82" t="s">
        <v>85</v>
      </c>
      <c r="T64" s="82" t="s">
        <v>84</v>
      </c>
      <c r="U64" s="82" t="s">
        <v>85</v>
      </c>
      <c r="V64" s="82" t="s">
        <v>84</v>
      </c>
      <c r="W64" s="82" t="s">
        <v>85</v>
      </c>
      <c r="X64" s="82" t="s">
        <v>84</v>
      </c>
      <c r="Y64" s="82" t="s">
        <v>85</v>
      </c>
      <c r="Z64" s="82" t="s">
        <v>84</v>
      </c>
      <c r="AA64" s="82" t="s">
        <v>85</v>
      </c>
      <c r="AB64" s="82" t="s">
        <v>84</v>
      </c>
      <c r="AC64" s="82" t="s">
        <v>85</v>
      </c>
      <c r="AD64" s="82" t="s">
        <v>84</v>
      </c>
      <c r="AE64" s="82" t="s">
        <v>85</v>
      </c>
      <c r="AF64" s="82" t="s">
        <v>84</v>
      </c>
      <c r="AG64" s="82" t="s">
        <v>85</v>
      </c>
    </row>
    <row r="65" spans="1:33" ht="16" thickBot="1" x14ac:dyDescent="0.4">
      <c r="A65" s="83">
        <v>0</v>
      </c>
      <c r="B65" s="82">
        <v>5.18</v>
      </c>
      <c r="C65" s="82">
        <v>34.29</v>
      </c>
      <c r="D65" s="82">
        <v>5.26</v>
      </c>
      <c r="E65" s="82">
        <v>33.58</v>
      </c>
      <c r="F65" s="82">
        <v>5.08</v>
      </c>
      <c r="G65" s="82">
        <v>33.65</v>
      </c>
      <c r="H65" s="82">
        <v>5.31</v>
      </c>
      <c r="I65" s="82">
        <v>32.85</v>
      </c>
      <c r="J65" s="82">
        <v>5.28</v>
      </c>
      <c r="K65" s="82">
        <v>32.9</v>
      </c>
      <c r="L65" s="82">
        <v>5.25</v>
      </c>
      <c r="M65" s="82">
        <v>34.299999999999997</v>
      </c>
      <c r="N65" s="82">
        <v>5.29</v>
      </c>
      <c r="O65" s="82">
        <v>32.24</v>
      </c>
      <c r="P65" s="82">
        <v>5.31</v>
      </c>
      <c r="Q65" s="82">
        <v>34.590000000000003</v>
      </c>
      <c r="R65" s="82">
        <v>5.21</v>
      </c>
      <c r="S65" s="82">
        <v>37.83</v>
      </c>
      <c r="T65" s="82">
        <v>5.17</v>
      </c>
      <c r="U65" s="82">
        <v>35.93</v>
      </c>
      <c r="V65" s="82">
        <v>5.31</v>
      </c>
      <c r="W65" s="82">
        <v>31.95</v>
      </c>
      <c r="X65" s="82">
        <v>5.31</v>
      </c>
      <c r="Y65" s="82">
        <v>34.44</v>
      </c>
      <c r="Z65" s="82">
        <v>5.23</v>
      </c>
      <c r="AA65" s="82">
        <v>34.07</v>
      </c>
      <c r="AB65" s="82">
        <v>5.31</v>
      </c>
      <c r="AC65" s="82">
        <v>32.130000000000003</v>
      </c>
      <c r="AD65" s="82">
        <v>5.29</v>
      </c>
      <c r="AE65" s="82">
        <v>33.799999999999997</v>
      </c>
      <c r="AF65" s="82">
        <v>5.1100000000000003</v>
      </c>
      <c r="AG65" s="82">
        <v>34.64</v>
      </c>
    </row>
    <row r="66" spans="1:33" ht="16" thickBot="1" x14ac:dyDescent="0.4">
      <c r="A66" s="83">
        <v>4.1666666666666664E-2</v>
      </c>
      <c r="B66" s="82">
        <v>5.35</v>
      </c>
      <c r="C66" s="82">
        <v>29.68</v>
      </c>
      <c r="D66" s="82">
        <v>5.24</v>
      </c>
      <c r="E66" s="82">
        <v>33.33</v>
      </c>
      <c r="F66" s="82">
        <v>5.39</v>
      </c>
      <c r="G66" s="82">
        <v>26.36</v>
      </c>
      <c r="H66" s="82">
        <v>5.43</v>
      </c>
      <c r="I66" s="82">
        <v>24.94</v>
      </c>
      <c r="J66" s="82">
        <v>5.45</v>
      </c>
      <c r="K66" s="82">
        <v>26.51</v>
      </c>
      <c r="L66" s="82">
        <v>5.43</v>
      </c>
      <c r="M66" s="82">
        <v>25.65</v>
      </c>
      <c r="N66" s="82">
        <v>5.53</v>
      </c>
      <c r="O66" s="82">
        <v>27.12</v>
      </c>
      <c r="P66" s="82">
        <v>5.44</v>
      </c>
      <c r="Q66" s="82">
        <v>27.49</v>
      </c>
      <c r="R66" s="82">
        <v>5.4</v>
      </c>
      <c r="S66" s="82">
        <v>32.659999999999997</v>
      </c>
      <c r="T66" s="82">
        <v>5.44</v>
      </c>
      <c r="U66" s="82">
        <v>27.88</v>
      </c>
      <c r="V66" s="82">
        <v>5.52</v>
      </c>
      <c r="W66" s="82">
        <v>24.93</v>
      </c>
      <c r="X66" s="82">
        <v>5.45</v>
      </c>
      <c r="Y66" s="82">
        <v>25.45</v>
      </c>
      <c r="Z66" s="82">
        <v>5.41</v>
      </c>
      <c r="AA66" s="82">
        <v>30.98</v>
      </c>
      <c r="AB66" s="82">
        <v>5.41</v>
      </c>
      <c r="AC66" s="82">
        <v>29.7</v>
      </c>
      <c r="AD66" s="82">
        <v>5.45</v>
      </c>
      <c r="AE66" s="82">
        <v>29.43</v>
      </c>
      <c r="AF66" s="82">
        <v>5.17</v>
      </c>
      <c r="AG66" s="82">
        <v>32.53</v>
      </c>
    </row>
    <row r="67" spans="1:33" ht="16" thickBot="1" x14ac:dyDescent="0.4">
      <c r="A67" s="83">
        <v>8.3333333333333329E-2</v>
      </c>
      <c r="B67" s="82">
        <v>5.47</v>
      </c>
      <c r="C67" s="82">
        <v>23.96</v>
      </c>
      <c r="D67" s="82">
        <v>5.37</v>
      </c>
      <c r="E67" s="82">
        <v>28.48</v>
      </c>
      <c r="F67" s="82">
        <v>5.53</v>
      </c>
      <c r="G67" s="82">
        <v>18.760000000000002</v>
      </c>
      <c r="H67" s="82">
        <v>5.34</v>
      </c>
      <c r="I67" s="82">
        <v>18.649999999999999</v>
      </c>
      <c r="J67" s="82">
        <v>5.53</v>
      </c>
      <c r="K67" s="82">
        <v>20.27</v>
      </c>
      <c r="L67" s="82">
        <v>5.49</v>
      </c>
      <c r="M67" s="82">
        <v>19.71</v>
      </c>
      <c r="N67" s="82">
        <v>5.54</v>
      </c>
      <c r="O67" s="82">
        <v>19.809999999999999</v>
      </c>
      <c r="P67" s="82">
        <v>5.58</v>
      </c>
      <c r="Q67" s="82">
        <v>21.65</v>
      </c>
      <c r="R67" s="82">
        <v>5.44</v>
      </c>
      <c r="S67" s="82">
        <v>25.75</v>
      </c>
      <c r="T67" s="82">
        <v>5.53</v>
      </c>
      <c r="U67" s="82">
        <v>21.2</v>
      </c>
      <c r="V67" s="82">
        <v>5.51</v>
      </c>
      <c r="W67" s="82">
        <v>18.45</v>
      </c>
      <c r="X67" s="82">
        <v>5.53</v>
      </c>
      <c r="Y67" s="82">
        <v>18.28</v>
      </c>
      <c r="Z67" s="82">
        <v>5.52</v>
      </c>
      <c r="AA67" s="82">
        <v>21.62</v>
      </c>
      <c r="AB67" s="82">
        <v>5.56</v>
      </c>
      <c r="AC67" s="82">
        <v>21.88</v>
      </c>
      <c r="AD67" s="82">
        <v>5.55</v>
      </c>
      <c r="AE67" s="82">
        <v>21.77</v>
      </c>
      <c r="AF67" s="82">
        <v>5.44</v>
      </c>
      <c r="AG67" s="82">
        <v>27.26</v>
      </c>
    </row>
    <row r="68" spans="1:33" ht="16" thickBot="1" x14ac:dyDescent="0.4">
      <c r="A68" s="83">
        <v>0.125</v>
      </c>
      <c r="B68" s="82">
        <v>5.53</v>
      </c>
      <c r="C68" s="82">
        <v>19.95</v>
      </c>
      <c r="D68" s="82">
        <v>5.46</v>
      </c>
      <c r="E68" s="82">
        <v>23.41</v>
      </c>
      <c r="F68" s="82">
        <v>5.62</v>
      </c>
      <c r="G68" s="82">
        <v>15.84</v>
      </c>
      <c r="H68" s="82">
        <v>5.38</v>
      </c>
      <c r="I68" s="82">
        <v>16.66</v>
      </c>
      <c r="J68" s="82">
        <v>5.53</v>
      </c>
      <c r="K68" s="82">
        <v>16.559999999999999</v>
      </c>
      <c r="L68" s="82">
        <v>5.55</v>
      </c>
      <c r="M68" s="82">
        <v>16.54</v>
      </c>
      <c r="N68" s="82">
        <v>5.58</v>
      </c>
      <c r="O68" s="82">
        <v>17.02</v>
      </c>
      <c r="P68" s="82">
        <v>5.6</v>
      </c>
      <c r="Q68" s="82">
        <v>17.809999999999999</v>
      </c>
      <c r="R68" s="82">
        <v>5.51</v>
      </c>
      <c r="S68" s="82">
        <v>21.96</v>
      </c>
      <c r="T68" s="82">
        <v>5.58</v>
      </c>
      <c r="U68" s="82">
        <v>17.38</v>
      </c>
      <c r="V68" s="82">
        <v>5.57</v>
      </c>
      <c r="W68" s="82">
        <v>16.04</v>
      </c>
      <c r="X68" s="82">
        <v>5.51</v>
      </c>
      <c r="Y68" s="82">
        <v>15.81</v>
      </c>
      <c r="Z68" s="82">
        <v>5.58</v>
      </c>
      <c r="AA68" s="82">
        <v>17.760000000000002</v>
      </c>
      <c r="AB68" s="82">
        <v>5.66</v>
      </c>
      <c r="AC68" s="82">
        <v>17.190000000000001</v>
      </c>
      <c r="AD68" s="82">
        <v>5.6</v>
      </c>
      <c r="AE68" s="82">
        <v>17.29</v>
      </c>
      <c r="AF68" s="82">
        <v>5.51</v>
      </c>
      <c r="AG68" s="82">
        <v>17.399999999999999</v>
      </c>
    </row>
    <row r="69" spans="1:33" ht="16" thickBot="1" x14ac:dyDescent="0.4">
      <c r="A69" s="83">
        <v>0.16666666666666666</v>
      </c>
      <c r="B69" s="82">
        <v>5.57</v>
      </c>
      <c r="C69" s="82">
        <v>17.11</v>
      </c>
      <c r="D69" s="82">
        <v>5.5</v>
      </c>
      <c r="E69" s="82">
        <v>17.399999999999999</v>
      </c>
      <c r="F69" s="82">
        <v>5.61</v>
      </c>
      <c r="G69" s="82">
        <v>15.14</v>
      </c>
      <c r="H69" s="82">
        <v>5.56</v>
      </c>
      <c r="I69" s="82">
        <v>16.239999999999998</v>
      </c>
      <c r="J69" s="82">
        <v>5.59</v>
      </c>
      <c r="K69" s="82">
        <v>15.69</v>
      </c>
      <c r="L69" s="82">
        <v>5.63</v>
      </c>
      <c r="M69" s="82">
        <v>15.89</v>
      </c>
      <c r="N69" s="82">
        <v>5.62</v>
      </c>
      <c r="O69" s="82">
        <v>15.69</v>
      </c>
      <c r="P69" s="82">
        <v>5.61</v>
      </c>
      <c r="Q69" s="82">
        <v>16.63</v>
      </c>
      <c r="R69" s="82">
        <v>5.37</v>
      </c>
      <c r="S69" s="82">
        <v>19.39</v>
      </c>
      <c r="T69" s="82">
        <v>5.53</v>
      </c>
      <c r="U69" s="82">
        <v>16.010000000000002</v>
      </c>
      <c r="V69" s="82">
        <v>5.66</v>
      </c>
      <c r="W69" s="82">
        <v>15.03</v>
      </c>
      <c r="X69" s="82">
        <v>5.54</v>
      </c>
      <c r="Y69" s="82">
        <v>15.31</v>
      </c>
      <c r="Z69" s="82">
        <v>5.5</v>
      </c>
      <c r="AA69" s="82">
        <v>16.72</v>
      </c>
      <c r="AB69" s="82">
        <v>5.66</v>
      </c>
      <c r="AC69" s="82">
        <v>16.22</v>
      </c>
      <c r="AD69" s="82">
        <v>5.65</v>
      </c>
      <c r="AE69" s="82">
        <v>15.81</v>
      </c>
      <c r="AF69" s="82">
        <v>5.59</v>
      </c>
      <c r="AG69" s="82">
        <v>15.62</v>
      </c>
    </row>
    <row r="70" spans="1:33" ht="16" thickBot="1" x14ac:dyDescent="0.4">
      <c r="A70" s="83">
        <v>0.20833333333333334</v>
      </c>
      <c r="B70" s="82">
        <v>5.62</v>
      </c>
      <c r="C70" s="82">
        <v>17.03</v>
      </c>
      <c r="D70" s="82">
        <v>5.58</v>
      </c>
      <c r="E70" s="82">
        <v>15.64</v>
      </c>
      <c r="F70" s="82">
        <v>5.66</v>
      </c>
      <c r="G70" s="82">
        <v>15.5</v>
      </c>
      <c r="H70" s="82">
        <v>5.56</v>
      </c>
      <c r="I70" s="82">
        <v>17.329999999999998</v>
      </c>
      <c r="J70" s="82">
        <v>5.6</v>
      </c>
      <c r="K70" s="82">
        <v>15.58</v>
      </c>
      <c r="L70" s="82">
        <v>5.63</v>
      </c>
      <c r="M70" s="82">
        <v>16.34</v>
      </c>
      <c r="N70" s="82">
        <v>5.59</v>
      </c>
      <c r="O70" s="82">
        <v>17.59</v>
      </c>
      <c r="P70" s="82">
        <v>5.69</v>
      </c>
      <c r="Q70" s="82">
        <v>18.11</v>
      </c>
      <c r="R70" s="82">
        <v>5.45</v>
      </c>
      <c r="S70" s="82">
        <v>18.77</v>
      </c>
      <c r="T70" s="82">
        <v>5.56</v>
      </c>
      <c r="U70" s="82">
        <v>16.850000000000001</v>
      </c>
      <c r="V70" s="82">
        <v>5.52</v>
      </c>
      <c r="W70" s="82">
        <v>15.21</v>
      </c>
      <c r="X70" s="82">
        <v>5.58</v>
      </c>
      <c r="Y70" s="82">
        <v>15.24</v>
      </c>
      <c r="Z70" s="82">
        <v>5.58</v>
      </c>
      <c r="AA70" s="82">
        <v>17.079999999999998</v>
      </c>
      <c r="AB70" s="82">
        <v>5.63</v>
      </c>
      <c r="AC70" s="82">
        <v>17.2</v>
      </c>
      <c r="AD70" s="82">
        <v>5.66</v>
      </c>
      <c r="AE70" s="82">
        <v>16.899999999999999</v>
      </c>
      <c r="AF70" s="82">
        <v>5.61</v>
      </c>
      <c r="AG70" s="82">
        <v>15.15</v>
      </c>
    </row>
    <row r="71" spans="1:33" ht="16" thickBot="1" x14ac:dyDescent="0.4">
      <c r="A71" s="83">
        <v>0.25</v>
      </c>
      <c r="B71" s="82">
        <v>5.59</v>
      </c>
      <c r="C71" s="82">
        <v>17.68</v>
      </c>
      <c r="D71" s="82">
        <v>5.66</v>
      </c>
      <c r="E71" s="82">
        <v>15.15</v>
      </c>
      <c r="F71" s="82">
        <v>5.52</v>
      </c>
      <c r="G71" s="82">
        <v>18.62</v>
      </c>
      <c r="H71" s="82">
        <v>5.46</v>
      </c>
      <c r="I71" s="82">
        <v>19.96</v>
      </c>
      <c r="J71" s="82">
        <v>5.46</v>
      </c>
      <c r="K71" s="82">
        <v>19.57</v>
      </c>
      <c r="L71" s="82">
        <v>5.49</v>
      </c>
      <c r="M71" s="82">
        <v>19.600000000000001</v>
      </c>
      <c r="N71" s="82">
        <v>5.38</v>
      </c>
      <c r="O71" s="82">
        <v>21.31</v>
      </c>
      <c r="P71" s="82">
        <v>5.42</v>
      </c>
      <c r="Q71" s="82">
        <v>20</v>
      </c>
      <c r="R71" s="82">
        <v>5.53</v>
      </c>
      <c r="S71" s="82">
        <v>20.399999999999999</v>
      </c>
      <c r="T71" s="82">
        <v>5.47</v>
      </c>
      <c r="U71" s="82">
        <v>21.5</v>
      </c>
      <c r="V71" s="82">
        <v>5.32</v>
      </c>
      <c r="W71" s="82">
        <v>19.27</v>
      </c>
      <c r="X71" s="82">
        <v>5.46</v>
      </c>
      <c r="Y71" s="82">
        <v>20.010000000000002</v>
      </c>
      <c r="Z71" s="82">
        <v>5.51</v>
      </c>
      <c r="AA71" s="82">
        <v>17.11</v>
      </c>
      <c r="AB71" s="82">
        <v>5.63</v>
      </c>
      <c r="AC71" s="82">
        <v>16.86</v>
      </c>
      <c r="AD71" s="82">
        <v>5.61</v>
      </c>
      <c r="AE71" s="82">
        <v>17.510000000000002</v>
      </c>
      <c r="AF71" s="82">
        <v>5.58</v>
      </c>
      <c r="AG71" s="82">
        <v>15.97</v>
      </c>
    </row>
    <row r="72" spans="1:33" ht="16" thickBot="1" x14ac:dyDescent="0.4">
      <c r="A72" s="83">
        <v>0.29166666666666669</v>
      </c>
      <c r="B72" s="82">
        <v>5.5</v>
      </c>
      <c r="C72" s="82">
        <v>23.78</v>
      </c>
      <c r="D72" s="82">
        <v>5.63</v>
      </c>
      <c r="E72" s="82">
        <v>16.579999999999998</v>
      </c>
      <c r="F72" s="82">
        <v>5.2</v>
      </c>
      <c r="G72" s="82">
        <v>27.79</v>
      </c>
      <c r="H72" s="82">
        <v>5.24</v>
      </c>
      <c r="I72" s="82">
        <v>29.07</v>
      </c>
      <c r="J72" s="82">
        <v>5.18</v>
      </c>
      <c r="K72" s="82">
        <v>28.73</v>
      </c>
      <c r="L72" s="82">
        <v>5.19</v>
      </c>
      <c r="M72" s="82">
        <v>29.51</v>
      </c>
      <c r="N72" s="82">
        <v>5.21</v>
      </c>
      <c r="O72" s="82">
        <v>29.31</v>
      </c>
      <c r="P72" s="82">
        <v>5.43</v>
      </c>
      <c r="Q72" s="82">
        <v>25.07</v>
      </c>
      <c r="R72" s="82">
        <v>5.46</v>
      </c>
      <c r="S72" s="82">
        <v>23.36</v>
      </c>
      <c r="T72" s="82">
        <v>4.75</v>
      </c>
      <c r="U72" s="82">
        <v>29.95</v>
      </c>
      <c r="V72" s="82">
        <v>5.05</v>
      </c>
      <c r="W72" s="82">
        <v>27.29</v>
      </c>
      <c r="X72" s="82">
        <v>5.24</v>
      </c>
      <c r="Y72" s="82">
        <v>29.11</v>
      </c>
      <c r="Z72" s="82">
        <v>5.3</v>
      </c>
      <c r="AA72" s="82">
        <v>24.81</v>
      </c>
      <c r="AB72" s="82">
        <v>5.49</v>
      </c>
      <c r="AC72" s="82">
        <v>21.99</v>
      </c>
      <c r="AD72" s="82">
        <v>5.52</v>
      </c>
      <c r="AE72" s="82">
        <v>18.010000000000002</v>
      </c>
      <c r="AF72" s="82">
        <v>5.54</v>
      </c>
      <c r="AG72" s="82">
        <v>18.350000000000001</v>
      </c>
    </row>
    <row r="73" spans="1:33" ht="16" thickBot="1" x14ac:dyDescent="0.4">
      <c r="A73" s="83">
        <v>0.33333333333333331</v>
      </c>
      <c r="B73" s="82">
        <v>5.28</v>
      </c>
      <c r="C73" s="82">
        <v>28.9</v>
      </c>
      <c r="D73" s="82">
        <v>5.61</v>
      </c>
      <c r="E73" s="82">
        <v>18.649999999999999</v>
      </c>
      <c r="F73" s="82">
        <v>5.18</v>
      </c>
      <c r="G73" s="82">
        <v>38.18</v>
      </c>
      <c r="H73" s="82">
        <v>5.0599999999999996</v>
      </c>
      <c r="I73" s="82">
        <v>39.65</v>
      </c>
      <c r="J73" s="82">
        <v>5.09</v>
      </c>
      <c r="K73" s="82">
        <v>40.07</v>
      </c>
      <c r="L73" s="82">
        <v>5.18</v>
      </c>
      <c r="M73" s="82">
        <v>39.15</v>
      </c>
      <c r="N73" s="82">
        <v>5.13</v>
      </c>
      <c r="O73" s="82">
        <v>41.48</v>
      </c>
      <c r="P73" s="82">
        <v>5.2</v>
      </c>
      <c r="Q73" s="82">
        <v>32.659999999999997</v>
      </c>
      <c r="R73" s="82">
        <v>5.36</v>
      </c>
      <c r="S73" s="82">
        <v>28.16</v>
      </c>
      <c r="T73" s="82">
        <v>4.93</v>
      </c>
      <c r="U73" s="82">
        <v>39.51</v>
      </c>
      <c r="V73" s="82">
        <v>5.18</v>
      </c>
      <c r="W73" s="82">
        <v>38.29</v>
      </c>
      <c r="X73" s="82">
        <v>5.14</v>
      </c>
      <c r="Y73" s="82">
        <v>38.82</v>
      </c>
      <c r="Z73" s="82">
        <v>5.08</v>
      </c>
      <c r="AA73" s="82">
        <v>35.4</v>
      </c>
      <c r="AB73" s="82">
        <v>5.39</v>
      </c>
      <c r="AC73" s="82">
        <v>26.92</v>
      </c>
      <c r="AD73" s="82">
        <v>5.44</v>
      </c>
      <c r="AE73" s="82">
        <v>22.49</v>
      </c>
      <c r="AF73" s="82">
        <v>5.51</v>
      </c>
      <c r="AG73" s="82">
        <v>20.420000000000002</v>
      </c>
    </row>
    <row r="74" spans="1:33" ht="16" thickBot="1" x14ac:dyDescent="0.4">
      <c r="A74" s="83">
        <v>0.375</v>
      </c>
      <c r="B74" s="82">
        <v>5.31</v>
      </c>
      <c r="C74" s="82">
        <v>34.450000000000003</v>
      </c>
      <c r="D74" s="82">
        <v>5.28</v>
      </c>
      <c r="E74" s="82">
        <v>24.57</v>
      </c>
      <c r="F74" s="82">
        <v>5.09</v>
      </c>
      <c r="G74" s="82">
        <v>35.409999999999997</v>
      </c>
      <c r="H74" s="82">
        <v>5.16</v>
      </c>
      <c r="I74" s="82">
        <v>36.32</v>
      </c>
      <c r="J74" s="82">
        <v>5.14</v>
      </c>
      <c r="K74" s="82">
        <v>34.869999999999997</v>
      </c>
      <c r="L74" s="82">
        <v>5.13</v>
      </c>
      <c r="M74" s="82">
        <v>35.270000000000003</v>
      </c>
      <c r="N74" s="82">
        <v>5.0599999999999996</v>
      </c>
      <c r="O74" s="82">
        <v>36</v>
      </c>
      <c r="P74" s="82">
        <v>5.04</v>
      </c>
      <c r="Q74" s="82">
        <v>39.08</v>
      </c>
      <c r="R74" s="82">
        <v>5</v>
      </c>
      <c r="S74" s="82">
        <v>36.270000000000003</v>
      </c>
      <c r="T74" s="82">
        <v>5.09</v>
      </c>
      <c r="U74" s="82">
        <v>35.9</v>
      </c>
      <c r="V74" s="82">
        <v>5.16</v>
      </c>
      <c r="W74" s="82">
        <v>33.4</v>
      </c>
      <c r="X74" s="82">
        <v>5.0199999999999996</v>
      </c>
      <c r="Y74" s="82">
        <v>35.049999999999997</v>
      </c>
      <c r="Z74" s="82">
        <v>5.15</v>
      </c>
      <c r="AA74" s="82">
        <v>34.549999999999997</v>
      </c>
      <c r="AB74" s="82">
        <v>5.24</v>
      </c>
      <c r="AC74" s="82">
        <v>31.76</v>
      </c>
      <c r="AD74" s="82">
        <v>5.38</v>
      </c>
      <c r="AE74" s="82">
        <v>27.24</v>
      </c>
      <c r="AF74" s="82">
        <v>5.3</v>
      </c>
      <c r="AG74" s="82">
        <v>28.77</v>
      </c>
    </row>
    <row r="75" spans="1:33" ht="16" thickBot="1" x14ac:dyDescent="0.4">
      <c r="A75" s="83">
        <v>0.41666666666666669</v>
      </c>
      <c r="B75" s="82">
        <v>4.93</v>
      </c>
      <c r="C75" s="82">
        <v>36.880000000000003</v>
      </c>
      <c r="D75" s="82">
        <v>5.17</v>
      </c>
      <c r="E75" s="82">
        <v>33.520000000000003</v>
      </c>
      <c r="F75" s="82">
        <v>5.05</v>
      </c>
      <c r="G75" s="82">
        <v>41.19</v>
      </c>
      <c r="H75" s="82">
        <v>5.0199999999999996</v>
      </c>
      <c r="I75" s="82">
        <v>38.020000000000003</v>
      </c>
      <c r="J75" s="82">
        <v>5</v>
      </c>
      <c r="K75" s="82">
        <v>36.65</v>
      </c>
      <c r="L75" s="82">
        <v>4.96</v>
      </c>
      <c r="M75" s="82">
        <v>39</v>
      </c>
      <c r="N75" s="82">
        <v>5.01</v>
      </c>
      <c r="O75" s="82">
        <v>37.75</v>
      </c>
      <c r="P75" s="82">
        <v>4.87</v>
      </c>
      <c r="Q75" s="82">
        <v>44.41</v>
      </c>
      <c r="R75" s="82">
        <v>4.8099999999999996</v>
      </c>
      <c r="S75" s="82">
        <v>45.81</v>
      </c>
      <c r="T75" s="82">
        <v>5.0199999999999996</v>
      </c>
      <c r="U75" s="82">
        <v>37.229999999999997</v>
      </c>
      <c r="V75" s="82">
        <v>5.07</v>
      </c>
      <c r="W75" s="82">
        <v>33.520000000000003</v>
      </c>
      <c r="X75" s="82">
        <v>4.87</v>
      </c>
      <c r="Y75" s="82">
        <v>34.31</v>
      </c>
      <c r="Z75" s="82">
        <v>5.14</v>
      </c>
      <c r="AA75" s="82">
        <v>35.07</v>
      </c>
      <c r="AB75" s="82">
        <v>5</v>
      </c>
      <c r="AC75" s="82">
        <v>39.020000000000003</v>
      </c>
      <c r="AD75" s="82">
        <v>5.15</v>
      </c>
      <c r="AE75" s="82">
        <v>30.69</v>
      </c>
      <c r="AF75" s="82">
        <v>5.09</v>
      </c>
      <c r="AG75" s="82">
        <v>38.01</v>
      </c>
    </row>
    <row r="76" spans="1:33" ht="16" thickBot="1" x14ac:dyDescent="0.4">
      <c r="A76" s="83">
        <v>0.45833333333333331</v>
      </c>
      <c r="B76" s="82">
        <v>4.7</v>
      </c>
      <c r="C76" s="82">
        <v>42.73</v>
      </c>
      <c r="D76" s="82">
        <v>4.8899999999999997</v>
      </c>
      <c r="E76" s="82">
        <v>43.69</v>
      </c>
      <c r="F76" s="82">
        <v>4.9800000000000004</v>
      </c>
      <c r="G76" s="82">
        <v>41.44</v>
      </c>
      <c r="H76" s="82">
        <v>5</v>
      </c>
      <c r="I76" s="82">
        <v>40.25</v>
      </c>
      <c r="J76" s="82">
        <v>4.92</v>
      </c>
      <c r="K76" s="82">
        <v>38.5</v>
      </c>
      <c r="L76" s="82">
        <v>4.96</v>
      </c>
      <c r="M76" s="82">
        <v>40.5</v>
      </c>
      <c r="N76" s="82">
        <v>4.93</v>
      </c>
      <c r="O76" s="82">
        <v>41.12</v>
      </c>
      <c r="P76" s="82">
        <v>4.74</v>
      </c>
      <c r="Q76" s="82">
        <v>47.48</v>
      </c>
      <c r="R76" s="82">
        <v>4.67</v>
      </c>
      <c r="S76" s="82">
        <v>51.58</v>
      </c>
      <c r="T76" s="82">
        <v>4.97</v>
      </c>
      <c r="U76" s="82">
        <v>38.01</v>
      </c>
      <c r="V76" s="82">
        <v>5.01</v>
      </c>
      <c r="W76" s="82">
        <v>37.6</v>
      </c>
      <c r="X76" s="82">
        <v>4.8099999999999996</v>
      </c>
      <c r="Y76" s="82">
        <v>37.69</v>
      </c>
      <c r="Z76" s="82">
        <v>5.15</v>
      </c>
      <c r="AA76" s="82">
        <v>36.78</v>
      </c>
      <c r="AB76" s="82">
        <v>4.9000000000000004</v>
      </c>
      <c r="AC76" s="82">
        <v>44.07</v>
      </c>
      <c r="AD76" s="82">
        <v>4.99</v>
      </c>
      <c r="AE76" s="82">
        <v>36.17</v>
      </c>
      <c r="AF76" s="82">
        <v>4.87</v>
      </c>
      <c r="AG76" s="82">
        <v>44.75</v>
      </c>
    </row>
    <row r="77" spans="1:33" ht="16" thickBot="1" x14ac:dyDescent="0.4">
      <c r="A77" s="83">
        <v>0.5</v>
      </c>
      <c r="B77" s="82">
        <v>4.5999999999999996</v>
      </c>
      <c r="C77" s="82">
        <v>44.89</v>
      </c>
      <c r="D77" s="82">
        <v>4.74</v>
      </c>
      <c r="E77" s="82">
        <v>48.22</v>
      </c>
      <c r="F77" s="82">
        <v>4.97</v>
      </c>
      <c r="G77" s="82">
        <v>40.68</v>
      </c>
      <c r="H77" s="82">
        <v>4.95</v>
      </c>
      <c r="I77" s="82">
        <v>41.99</v>
      </c>
      <c r="J77" s="82">
        <v>4.93</v>
      </c>
      <c r="K77" s="82">
        <v>37.950000000000003</v>
      </c>
      <c r="L77" s="82">
        <v>4.95</v>
      </c>
      <c r="M77" s="82">
        <v>40.98</v>
      </c>
      <c r="N77" s="82">
        <v>4.8099999999999996</v>
      </c>
      <c r="O77" s="82">
        <v>41.99</v>
      </c>
      <c r="P77" s="82">
        <v>4.7699999999999996</v>
      </c>
      <c r="Q77" s="82">
        <v>48.63</v>
      </c>
      <c r="R77" s="82">
        <v>4.62</v>
      </c>
      <c r="S77" s="82">
        <v>54.08</v>
      </c>
      <c r="T77" s="82">
        <v>4.92</v>
      </c>
      <c r="U77" s="82">
        <v>40.58</v>
      </c>
      <c r="V77" s="82">
        <v>5.04</v>
      </c>
      <c r="W77" s="82">
        <v>38.35</v>
      </c>
      <c r="X77" s="82">
        <v>4.99</v>
      </c>
      <c r="Y77" s="82">
        <v>37.090000000000003</v>
      </c>
      <c r="Z77" s="82">
        <v>5.0199999999999996</v>
      </c>
      <c r="AA77" s="82">
        <v>38.93</v>
      </c>
      <c r="AB77" s="82">
        <v>4.63</v>
      </c>
      <c r="AC77" s="82">
        <v>49.93</v>
      </c>
      <c r="AD77" s="82">
        <v>4.8899999999999997</v>
      </c>
      <c r="AE77" s="82">
        <v>42.24</v>
      </c>
      <c r="AF77" s="82">
        <v>4.6399999999999997</v>
      </c>
      <c r="AG77" s="82">
        <v>49.25</v>
      </c>
    </row>
    <row r="78" spans="1:33" ht="16" thickBot="1" x14ac:dyDescent="0.4">
      <c r="A78" s="83">
        <v>0.54166666666666663</v>
      </c>
      <c r="B78" s="82">
        <v>4.58</v>
      </c>
      <c r="C78" s="82">
        <v>48.01</v>
      </c>
      <c r="D78" s="82">
        <v>4.6900000000000004</v>
      </c>
      <c r="E78" s="82">
        <v>49.98</v>
      </c>
      <c r="F78" s="82">
        <v>4.93</v>
      </c>
      <c r="G78" s="82">
        <v>39.64</v>
      </c>
      <c r="H78" s="82">
        <v>4.93</v>
      </c>
      <c r="I78" s="82">
        <v>42.59</v>
      </c>
      <c r="J78" s="82">
        <v>4.93</v>
      </c>
      <c r="K78" s="82">
        <v>40.520000000000003</v>
      </c>
      <c r="L78" s="82">
        <v>4.9000000000000004</v>
      </c>
      <c r="M78" s="82">
        <v>42.2</v>
      </c>
      <c r="N78" s="82">
        <v>4.9400000000000004</v>
      </c>
      <c r="O78" s="82">
        <v>41.71</v>
      </c>
      <c r="P78" s="82">
        <v>4.71</v>
      </c>
      <c r="Q78" s="82">
        <v>47.78</v>
      </c>
      <c r="R78" s="82">
        <v>4.5599999999999996</v>
      </c>
      <c r="S78" s="82">
        <v>56.07</v>
      </c>
      <c r="T78" s="82">
        <v>4.92</v>
      </c>
      <c r="U78" s="82">
        <v>40.659999999999997</v>
      </c>
      <c r="V78" s="82">
        <v>4.96</v>
      </c>
      <c r="W78" s="82">
        <v>39.82</v>
      </c>
      <c r="X78" s="82">
        <v>5</v>
      </c>
      <c r="Y78" s="82">
        <v>38.630000000000003</v>
      </c>
      <c r="Z78" s="82">
        <v>5.1100000000000003</v>
      </c>
      <c r="AA78" s="82">
        <v>38.76</v>
      </c>
      <c r="AB78" s="82">
        <v>4.6900000000000004</v>
      </c>
      <c r="AC78" s="82">
        <v>50.16</v>
      </c>
      <c r="AD78" s="82">
        <v>4.8600000000000003</v>
      </c>
      <c r="AE78" s="82">
        <v>43.83</v>
      </c>
      <c r="AF78" s="82">
        <v>4.5999999999999996</v>
      </c>
      <c r="AG78" s="82">
        <v>51.05</v>
      </c>
    </row>
    <row r="79" spans="1:33" ht="16" thickBot="1" x14ac:dyDescent="0.4">
      <c r="A79" s="83">
        <v>0.58333333333333337</v>
      </c>
      <c r="B79" s="82">
        <v>4.7</v>
      </c>
      <c r="C79" s="82">
        <v>49.15</v>
      </c>
      <c r="D79" s="82">
        <v>4.5999999999999996</v>
      </c>
      <c r="E79" s="82">
        <v>52.88</v>
      </c>
      <c r="F79" s="82">
        <v>5</v>
      </c>
      <c r="G79" s="82">
        <v>40.119999999999997</v>
      </c>
      <c r="H79" s="82">
        <v>4.97</v>
      </c>
      <c r="I79" s="82">
        <v>42.69</v>
      </c>
      <c r="J79" s="82">
        <v>4.87</v>
      </c>
      <c r="K79" s="82">
        <v>39.35</v>
      </c>
      <c r="L79" s="82">
        <v>5.0199999999999996</v>
      </c>
      <c r="M79" s="82">
        <v>40.79</v>
      </c>
      <c r="N79" s="82">
        <v>5.04</v>
      </c>
      <c r="O79" s="82">
        <v>38.47</v>
      </c>
      <c r="P79" s="82">
        <v>4.78</v>
      </c>
      <c r="Q79" s="82">
        <v>47.66</v>
      </c>
      <c r="R79" s="82">
        <v>4.59</v>
      </c>
      <c r="S79" s="82">
        <v>53.48</v>
      </c>
      <c r="T79" s="82">
        <v>4.95</v>
      </c>
      <c r="U79" s="82">
        <v>39.42</v>
      </c>
      <c r="V79" s="82">
        <v>5.01</v>
      </c>
      <c r="W79" s="82">
        <v>39.049999999999997</v>
      </c>
      <c r="X79" s="82">
        <v>5.0599999999999996</v>
      </c>
      <c r="Y79" s="82">
        <v>37.68</v>
      </c>
      <c r="Z79" s="82">
        <v>4.99</v>
      </c>
      <c r="AA79" s="82">
        <v>41.86</v>
      </c>
      <c r="AB79" s="82">
        <v>4.8499999999999996</v>
      </c>
      <c r="AC79" s="82">
        <v>46.51</v>
      </c>
      <c r="AD79" s="82">
        <v>4.88</v>
      </c>
      <c r="AE79" s="82">
        <v>45.17</v>
      </c>
      <c r="AF79" s="82">
        <v>4.75</v>
      </c>
      <c r="AG79" s="82">
        <v>49.83</v>
      </c>
    </row>
    <row r="80" spans="1:33" ht="16" thickBot="1" x14ac:dyDescent="0.4">
      <c r="A80" s="83">
        <v>0.625</v>
      </c>
      <c r="B80" s="82">
        <v>4.71</v>
      </c>
      <c r="C80" s="82">
        <v>48.15</v>
      </c>
      <c r="D80" s="82">
        <v>4.66</v>
      </c>
      <c r="E80" s="82">
        <v>49.97</v>
      </c>
      <c r="F80" s="82">
        <v>5.01</v>
      </c>
      <c r="G80" s="82">
        <v>37.89</v>
      </c>
      <c r="H80" s="82">
        <v>4.83</v>
      </c>
      <c r="I80" s="82">
        <v>41.7</v>
      </c>
      <c r="J80" s="82">
        <v>4.75</v>
      </c>
      <c r="K80" s="82">
        <v>40.68</v>
      </c>
      <c r="L80" s="82">
        <v>5.03</v>
      </c>
      <c r="M80" s="82">
        <v>38.450000000000003</v>
      </c>
      <c r="N80" s="82">
        <v>4.9400000000000004</v>
      </c>
      <c r="O80" s="82">
        <v>40.1</v>
      </c>
      <c r="P80" s="82">
        <v>4.76</v>
      </c>
      <c r="Q80" s="82">
        <v>47.39</v>
      </c>
      <c r="R80" s="82">
        <v>4.62</v>
      </c>
      <c r="S80" s="82">
        <v>52.42</v>
      </c>
      <c r="T80" s="82">
        <v>5.0599999999999996</v>
      </c>
      <c r="U80" s="82">
        <v>38.07</v>
      </c>
      <c r="V80" s="82">
        <v>4.96</v>
      </c>
      <c r="W80" s="82">
        <v>37.090000000000003</v>
      </c>
      <c r="X80" s="82">
        <v>5.0199999999999996</v>
      </c>
      <c r="Y80" s="82">
        <v>39.35</v>
      </c>
      <c r="Z80" s="82">
        <v>5.01</v>
      </c>
      <c r="AA80" s="82">
        <v>40.51</v>
      </c>
      <c r="AB80" s="82">
        <v>4.9800000000000004</v>
      </c>
      <c r="AC80" s="82">
        <v>40.619999999999997</v>
      </c>
      <c r="AD80" s="82">
        <v>4.96</v>
      </c>
      <c r="AE80" s="82">
        <v>43.12</v>
      </c>
      <c r="AF80" s="82">
        <v>4.8499999999999996</v>
      </c>
      <c r="AG80" s="82">
        <v>46.24</v>
      </c>
    </row>
    <row r="81" spans="1:33" ht="16" thickBot="1" x14ac:dyDescent="0.4">
      <c r="A81" s="83">
        <v>0.66666666666666663</v>
      </c>
      <c r="B81" s="82">
        <v>4.74</v>
      </c>
      <c r="C81" s="82">
        <v>50.02</v>
      </c>
      <c r="D81" s="82">
        <v>4.6900000000000004</v>
      </c>
      <c r="E81" s="82">
        <v>50.29</v>
      </c>
      <c r="F81" s="82">
        <v>5.01</v>
      </c>
      <c r="G81" s="82">
        <v>37.909999999999997</v>
      </c>
      <c r="H81" s="82">
        <v>4.93</v>
      </c>
      <c r="I81" s="82">
        <v>47.95</v>
      </c>
      <c r="J81" s="82">
        <v>4.7300000000000004</v>
      </c>
      <c r="K81" s="82">
        <v>45.67</v>
      </c>
      <c r="L81" s="82">
        <v>5.01</v>
      </c>
      <c r="M81" s="82">
        <v>40.06</v>
      </c>
      <c r="N81" s="82">
        <v>4.91</v>
      </c>
      <c r="O81" s="82">
        <v>48.08</v>
      </c>
      <c r="P81" s="82">
        <v>4.8</v>
      </c>
      <c r="Q81" s="82">
        <v>48.98</v>
      </c>
      <c r="R81" s="82">
        <v>4.8</v>
      </c>
      <c r="S81" s="82">
        <v>47.2</v>
      </c>
      <c r="T81" s="82">
        <v>5.07</v>
      </c>
      <c r="U81" s="82">
        <v>39.86</v>
      </c>
      <c r="V81" s="82">
        <v>5.07</v>
      </c>
      <c r="W81" s="82">
        <v>43.6</v>
      </c>
      <c r="X81" s="82">
        <v>5.0199999999999996</v>
      </c>
      <c r="Y81" s="82">
        <v>44.39</v>
      </c>
      <c r="Z81" s="82">
        <v>5.15</v>
      </c>
      <c r="AA81" s="82">
        <v>37.479999999999997</v>
      </c>
      <c r="AB81" s="82">
        <v>4.93</v>
      </c>
      <c r="AC81" s="82">
        <v>41.84</v>
      </c>
      <c r="AD81" s="82">
        <v>4.99</v>
      </c>
      <c r="AE81" s="82">
        <v>44.84</v>
      </c>
      <c r="AF81" s="82">
        <v>4.97</v>
      </c>
      <c r="AG81" s="82">
        <v>41.54</v>
      </c>
    </row>
    <row r="82" spans="1:33" ht="16" thickBot="1" x14ac:dyDescent="0.4">
      <c r="A82" s="83">
        <v>0.70833333333333337</v>
      </c>
      <c r="B82" s="82">
        <v>4.8600000000000003</v>
      </c>
      <c r="C82" s="82">
        <v>46.95</v>
      </c>
      <c r="D82" s="82">
        <v>4.84</v>
      </c>
      <c r="E82" s="82">
        <v>49.01</v>
      </c>
      <c r="F82" s="82">
        <v>5.13</v>
      </c>
      <c r="G82" s="82">
        <v>37.93</v>
      </c>
      <c r="H82" s="82">
        <v>5.05</v>
      </c>
      <c r="I82" s="82">
        <v>42.85</v>
      </c>
      <c r="J82" s="82">
        <v>5.05</v>
      </c>
      <c r="K82" s="82">
        <v>40.85</v>
      </c>
      <c r="L82" s="82">
        <v>4.99</v>
      </c>
      <c r="M82" s="82">
        <v>39.409999999999997</v>
      </c>
      <c r="N82" s="82">
        <v>4.96</v>
      </c>
      <c r="O82" s="82">
        <v>42.5</v>
      </c>
      <c r="P82" s="82">
        <v>4.9000000000000004</v>
      </c>
      <c r="Q82" s="82">
        <v>43.43</v>
      </c>
      <c r="R82" s="82">
        <v>4.75</v>
      </c>
      <c r="S82" s="82">
        <v>47.79</v>
      </c>
      <c r="T82" s="82">
        <v>4.97</v>
      </c>
      <c r="U82" s="82">
        <v>41</v>
      </c>
      <c r="V82" s="82">
        <v>5.09</v>
      </c>
      <c r="W82" s="82">
        <v>40.61</v>
      </c>
      <c r="X82" s="82">
        <v>5.05</v>
      </c>
      <c r="Y82" s="82">
        <v>42.96</v>
      </c>
      <c r="Z82" s="82">
        <v>5.1100000000000003</v>
      </c>
      <c r="AA82" s="82">
        <v>37.64</v>
      </c>
      <c r="AB82" s="82">
        <v>5.12</v>
      </c>
      <c r="AC82" s="82">
        <v>39.5</v>
      </c>
      <c r="AD82" s="82">
        <v>5.04</v>
      </c>
      <c r="AE82" s="82">
        <v>46.14</v>
      </c>
      <c r="AF82" s="82">
        <v>4.93</v>
      </c>
      <c r="AG82" s="82">
        <v>44.04</v>
      </c>
    </row>
    <row r="83" spans="1:33" ht="16" thickBot="1" x14ac:dyDescent="0.4">
      <c r="A83" s="83">
        <v>0.75</v>
      </c>
      <c r="B83" s="82">
        <v>4.9000000000000004</v>
      </c>
      <c r="C83" s="82">
        <v>43.61</v>
      </c>
      <c r="D83" s="82">
        <v>4.93</v>
      </c>
      <c r="E83" s="82">
        <v>43.02</v>
      </c>
      <c r="F83" s="82">
        <v>4.9800000000000004</v>
      </c>
      <c r="G83" s="82">
        <v>40.07</v>
      </c>
      <c r="H83" s="82">
        <v>4.93</v>
      </c>
      <c r="I83" s="82">
        <v>44.17</v>
      </c>
      <c r="J83" s="82">
        <v>4.8899999999999997</v>
      </c>
      <c r="K83" s="82">
        <v>41.58</v>
      </c>
      <c r="L83" s="82">
        <v>4.7</v>
      </c>
      <c r="M83" s="82">
        <v>41.07</v>
      </c>
      <c r="N83" s="82">
        <v>4.88</v>
      </c>
      <c r="O83" s="82">
        <v>44.05</v>
      </c>
      <c r="P83" s="82">
        <v>4.79</v>
      </c>
      <c r="Q83" s="82">
        <v>45.72</v>
      </c>
      <c r="R83" s="82">
        <v>4.6100000000000003</v>
      </c>
      <c r="S83" s="82">
        <v>46.05</v>
      </c>
      <c r="T83" s="82">
        <v>4.91</v>
      </c>
      <c r="U83" s="82">
        <v>40.67</v>
      </c>
      <c r="V83" s="82">
        <v>4.96</v>
      </c>
      <c r="W83" s="82">
        <v>40.54</v>
      </c>
      <c r="X83" s="82">
        <v>4.93</v>
      </c>
      <c r="Y83" s="82">
        <v>42.07</v>
      </c>
      <c r="Z83" s="82">
        <v>4.9400000000000004</v>
      </c>
      <c r="AA83" s="82">
        <v>37.68</v>
      </c>
      <c r="AB83" s="82">
        <v>5.03</v>
      </c>
      <c r="AC83" s="82">
        <v>40.86</v>
      </c>
      <c r="AD83" s="82">
        <v>4.95</v>
      </c>
      <c r="AE83" s="82">
        <v>38.67</v>
      </c>
      <c r="AF83" s="82">
        <v>4.88</v>
      </c>
      <c r="AG83" s="82">
        <v>45.39</v>
      </c>
    </row>
    <row r="84" spans="1:33" ht="16" thickBot="1" x14ac:dyDescent="0.4">
      <c r="A84" s="83">
        <v>0.79166666666666663</v>
      </c>
      <c r="B84" s="82">
        <v>4.88</v>
      </c>
      <c r="C84" s="82">
        <v>45.51</v>
      </c>
      <c r="D84" s="82">
        <v>4.78</v>
      </c>
      <c r="E84" s="82">
        <v>47.41</v>
      </c>
      <c r="F84" s="82">
        <v>4.9800000000000004</v>
      </c>
      <c r="G84" s="82">
        <v>41.99</v>
      </c>
      <c r="H84" s="82">
        <v>4.8600000000000003</v>
      </c>
      <c r="I84" s="82">
        <v>45.72</v>
      </c>
      <c r="J84" s="82">
        <v>4.92</v>
      </c>
      <c r="K84" s="82">
        <v>45.04</v>
      </c>
      <c r="L84" s="82">
        <v>4.63</v>
      </c>
      <c r="M84" s="82">
        <v>47.82</v>
      </c>
      <c r="N84" s="82">
        <v>4.71</v>
      </c>
      <c r="O84" s="82">
        <v>46.44</v>
      </c>
      <c r="P84" s="82">
        <v>4.87</v>
      </c>
      <c r="Q84" s="82">
        <v>46.85</v>
      </c>
      <c r="R84" s="82">
        <v>4.72</v>
      </c>
      <c r="S84" s="82">
        <v>47.53</v>
      </c>
      <c r="T84" s="82">
        <v>4.9800000000000004</v>
      </c>
      <c r="U84" s="82">
        <v>42.22</v>
      </c>
      <c r="V84" s="82">
        <v>4.88</v>
      </c>
      <c r="W84" s="82">
        <v>42.85</v>
      </c>
      <c r="X84" s="82">
        <v>4.9800000000000004</v>
      </c>
      <c r="Y84" s="82">
        <v>44.47</v>
      </c>
      <c r="Z84" s="82">
        <v>4.82</v>
      </c>
      <c r="AA84" s="82">
        <v>40.340000000000003</v>
      </c>
      <c r="AB84" s="82">
        <v>4.8600000000000003</v>
      </c>
      <c r="AC84" s="82">
        <v>42.28</v>
      </c>
      <c r="AD84" s="82">
        <v>4.9800000000000004</v>
      </c>
      <c r="AE84" s="82">
        <v>42.99</v>
      </c>
      <c r="AF84" s="82">
        <v>4.87</v>
      </c>
      <c r="AG84" s="82">
        <v>46.25</v>
      </c>
    </row>
    <row r="85" spans="1:33" ht="16" thickBot="1" x14ac:dyDescent="0.4">
      <c r="A85" s="83">
        <v>0.83333333333333337</v>
      </c>
      <c r="B85" s="82">
        <v>4.8899999999999997</v>
      </c>
      <c r="C85" s="82">
        <v>44.67</v>
      </c>
      <c r="D85" s="82">
        <v>4.8600000000000003</v>
      </c>
      <c r="E85" s="82">
        <v>46.78</v>
      </c>
      <c r="F85" s="82">
        <v>5</v>
      </c>
      <c r="G85" s="82">
        <v>41.74</v>
      </c>
      <c r="H85" s="82">
        <v>4.91</v>
      </c>
      <c r="I85" s="82">
        <v>45.91</v>
      </c>
      <c r="J85" s="82">
        <v>4.9400000000000004</v>
      </c>
      <c r="K85" s="82">
        <v>45.69</v>
      </c>
      <c r="L85" s="82">
        <v>4.59</v>
      </c>
      <c r="M85" s="82">
        <v>46.39</v>
      </c>
      <c r="N85" s="82">
        <v>4.75</v>
      </c>
      <c r="O85" s="82">
        <v>44.31</v>
      </c>
      <c r="P85" s="82">
        <v>5.0199999999999996</v>
      </c>
      <c r="Q85" s="82">
        <v>43.13</v>
      </c>
      <c r="R85" s="82">
        <v>4.72</v>
      </c>
      <c r="S85" s="82">
        <v>50.49</v>
      </c>
      <c r="T85" s="82">
        <v>4.97</v>
      </c>
      <c r="U85" s="82">
        <v>43.02</v>
      </c>
      <c r="V85" s="82">
        <v>4.91</v>
      </c>
      <c r="W85" s="82">
        <v>43.12</v>
      </c>
      <c r="X85" s="82">
        <v>4.99</v>
      </c>
      <c r="Y85" s="82">
        <v>44.13</v>
      </c>
      <c r="Z85" s="82">
        <v>4.79</v>
      </c>
      <c r="AA85" s="82">
        <v>40.35</v>
      </c>
      <c r="AB85" s="82">
        <v>4.8</v>
      </c>
      <c r="AC85" s="82">
        <v>43.19</v>
      </c>
      <c r="AD85" s="82">
        <v>4.9800000000000004</v>
      </c>
      <c r="AE85" s="82">
        <v>44.38</v>
      </c>
      <c r="AF85" s="82">
        <v>4.87</v>
      </c>
      <c r="AG85" s="82">
        <v>46.96</v>
      </c>
    </row>
    <row r="86" spans="1:33" ht="16" thickBot="1" x14ac:dyDescent="0.4">
      <c r="A86" s="83">
        <v>0.875</v>
      </c>
      <c r="B86" s="82">
        <v>4.96</v>
      </c>
      <c r="C86" s="82">
        <v>42.57</v>
      </c>
      <c r="D86" s="82">
        <v>5.01</v>
      </c>
      <c r="E86" s="82">
        <v>45.07</v>
      </c>
      <c r="F86" s="82">
        <v>5.07</v>
      </c>
      <c r="G86" s="82">
        <v>40.43</v>
      </c>
      <c r="H86" s="82">
        <v>5.0199999999999996</v>
      </c>
      <c r="I86" s="82">
        <v>43.66</v>
      </c>
      <c r="J86" s="82">
        <v>5.07</v>
      </c>
      <c r="K86" s="82">
        <v>41.97</v>
      </c>
      <c r="L86" s="82">
        <v>4.9800000000000004</v>
      </c>
      <c r="M86" s="82">
        <v>43.28</v>
      </c>
      <c r="N86" s="82">
        <v>5.0199999999999996</v>
      </c>
      <c r="O86" s="82">
        <v>44.22</v>
      </c>
      <c r="P86" s="82">
        <v>5.15</v>
      </c>
      <c r="Q86" s="82">
        <v>40.299999999999997</v>
      </c>
      <c r="R86" s="82">
        <v>4.92</v>
      </c>
      <c r="S86" s="82">
        <v>47.07</v>
      </c>
      <c r="T86" s="82">
        <v>5.17</v>
      </c>
      <c r="U86" s="82">
        <v>39.26</v>
      </c>
      <c r="V86" s="82">
        <v>5.03</v>
      </c>
      <c r="W86" s="82">
        <v>42.36</v>
      </c>
      <c r="X86" s="82">
        <v>5.0199999999999996</v>
      </c>
      <c r="Y86" s="82">
        <v>43.29</v>
      </c>
      <c r="Z86" s="82">
        <v>5.08</v>
      </c>
      <c r="AA86" s="82">
        <v>38.53</v>
      </c>
      <c r="AB86" s="82">
        <v>4.97</v>
      </c>
      <c r="AC86" s="82">
        <v>38.24</v>
      </c>
      <c r="AD86" s="82">
        <v>4.84</v>
      </c>
      <c r="AE86" s="82">
        <v>42.82</v>
      </c>
      <c r="AF86" s="82">
        <v>4.99</v>
      </c>
      <c r="AG86" s="82">
        <v>44.98</v>
      </c>
    </row>
    <row r="87" spans="1:33" ht="16" thickBot="1" x14ac:dyDescent="0.4">
      <c r="A87" s="83">
        <v>0.91666666666666663</v>
      </c>
      <c r="B87" s="82">
        <v>5.12</v>
      </c>
      <c r="C87" s="82">
        <v>39.22</v>
      </c>
      <c r="D87" s="82">
        <v>4.8</v>
      </c>
      <c r="E87" s="82">
        <v>42.85</v>
      </c>
      <c r="F87" s="82">
        <v>5.1100000000000003</v>
      </c>
      <c r="G87" s="82">
        <v>36.85</v>
      </c>
      <c r="H87" s="82">
        <v>5.0599999999999996</v>
      </c>
      <c r="I87" s="82">
        <v>39.11</v>
      </c>
      <c r="J87" s="82">
        <v>5.0999999999999996</v>
      </c>
      <c r="K87" s="82">
        <v>39.42</v>
      </c>
      <c r="L87" s="82">
        <v>5.13</v>
      </c>
      <c r="M87" s="82">
        <v>40.74</v>
      </c>
      <c r="N87" s="82">
        <v>5.15</v>
      </c>
      <c r="O87" s="82">
        <v>40.43</v>
      </c>
      <c r="P87" s="82">
        <v>5.17</v>
      </c>
      <c r="Q87" s="82">
        <v>38.200000000000003</v>
      </c>
      <c r="R87" s="82">
        <v>4.84</v>
      </c>
      <c r="S87" s="82">
        <v>46.57</v>
      </c>
      <c r="T87" s="82">
        <v>5.2</v>
      </c>
      <c r="U87" s="82">
        <v>36.200000000000003</v>
      </c>
      <c r="V87" s="82">
        <v>5.24</v>
      </c>
      <c r="W87" s="82">
        <v>38.35</v>
      </c>
      <c r="X87" s="82">
        <v>5.1100000000000003</v>
      </c>
      <c r="Y87" s="82">
        <v>40.130000000000003</v>
      </c>
      <c r="Z87" s="82">
        <v>5.17</v>
      </c>
      <c r="AA87" s="82">
        <v>36.950000000000003</v>
      </c>
      <c r="AB87" s="82">
        <v>5.18</v>
      </c>
      <c r="AC87" s="82">
        <v>36.869999999999997</v>
      </c>
      <c r="AD87" s="82">
        <v>4.9000000000000004</v>
      </c>
      <c r="AE87" s="82">
        <v>39.03</v>
      </c>
      <c r="AF87" s="82">
        <v>4.8</v>
      </c>
      <c r="AG87" s="82">
        <v>43.95</v>
      </c>
    </row>
    <row r="88" spans="1:33" ht="16" thickBot="1" x14ac:dyDescent="0.4">
      <c r="A88" s="83">
        <v>0.95833333333333337</v>
      </c>
      <c r="B88" s="82">
        <v>5.2</v>
      </c>
      <c r="C88" s="82">
        <v>36.22</v>
      </c>
      <c r="D88" s="82">
        <v>4.91</v>
      </c>
      <c r="E88" s="82">
        <v>39.9</v>
      </c>
      <c r="F88" s="82">
        <v>5.2</v>
      </c>
      <c r="G88" s="82">
        <v>34.33</v>
      </c>
      <c r="H88" s="82">
        <v>5.2</v>
      </c>
      <c r="I88" s="82">
        <v>38.56</v>
      </c>
      <c r="J88" s="82">
        <v>5.15</v>
      </c>
      <c r="K88" s="82">
        <v>40.200000000000003</v>
      </c>
      <c r="L88" s="82">
        <v>5.24</v>
      </c>
      <c r="M88" s="82">
        <v>37.79</v>
      </c>
      <c r="N88" s="82">
        <v>5.23</v>
      </c>
      <c r="O88" s="82">
        <v>38.229999999999997</v>
      </c>
      <c r="P88" s="82">
        <v>5.2</v>
      </c>
      <c r="Q88" s="82">
        <v>39.18</v>
      </c>
      <c r="R88" s="82">
        <v>4.9400000000000004</v>
      </c>
      <c r="S88" s="82">
        <v>43.47</v>
      </c>
      <c r="T88" s="82">
        <v>5.17</v>
      </c>
      <c r="U88" s="82">
        <v>35.119999999999997</v>
      </c>
      <c r="V88" s="82">
        <v>5.15</v>
      </c>
      <c r="W88" s="82">
        <v>36.119999999999997</v>
      </c>
      <c r="X88" s="82">
        <v>5.15</v>
      </c>
      <c r="Y88" s="82">
        <v>39.43</v>
      </c>
      <c r="Z88" s="82">
        <v>5.2</v>
      </c>
      <c r="AA88" s="82">
        <v>34.22</v>
      </c>
      <c r="AB88" s="82">
        <v>5.17</v>
      </c>
      <c r="AC88" s="82">
        <v>34.71</v>
      </c>
      <c r="AD88" s="82">
        <v>4.96</v>
      </c>
      <c r="AE88" s="82">
        <v>35.299999999999997</v>
      </c>
      <c r="AF88" s="82">
        <v>4.93</v>
      </c>
      <c r="AG88" s="82">
        <v>40.57</v>
      </c>
    </row>
    <row r="90" spans="1:33" x14ac:dyDescent="0.35">
      <c r="A90" s="87"/>
      <c r="B90" s="5" t="s">
        <v>88</v>
      </c>
      <c r="C90" s="5" t="s">
        <v>87</v>
      </c>
    </row>
    <row r="91" spans="1:33" x14ac:dyDescent="0.35">
      <c r="A91" s="88">
        <v>0</v>
      </c>
      <c r="B91" s="89">
        <f>C65/3.6</f>
        <v>9.5250000000000004</v>
      </c>
      <c r="C91" s="5">
        <f t="shared" ref="C91:C114" si="10">B65*10</f>
        <v>51.8</v>
      </c>
    </row>
    <row r="92" spans="1:33" x14ac:dyDescent="0.35">
      <c r="A92" s="88">
        <v>4.1666666666666664E-2</v>
      </c>
      <c r="B92" s="89">
        <f t="shared" ref="B92:B114" si="11">C66/3.6</f>
        <v>8.2444444444444436</v>
      </c>
      <c r="C92" s="5">
        <f t="shared" si="10"/>
        <v>53.5</v>
      </c>
    </row>
    <row r="93" spans="1:33" x14ac:dyDescent="0.35">
      <c r="A93" s="88">
        <v>8.3333333333333329E-2</v>
      </c>
      <c r="B93" s="89">
        <f t="shared" si="11"/>
        <v>6.6555555555555559</v>
      </c>
      <c r="C93" s="5">
        <f t="shared" si="10"/>
        <v>54.699999999999996</v>
      </c>
    </row>
    <row r="94" spans="1:33" x14ac:dyDescent="0.35">
      <c r="A94" s="88">
        <v>0.125</v>
      </c>
      <c r="B94" s="89">
        <f t="shared" si="11"/>
        <v>5.5416666666666661</v>
      </c>
      <c r="C94" s="5">
        <f t="shared" si="10"/>
        <v>55.300000000000004</v>
      </c>
    </row>
    <row r="95" spans="1:33" x14ac:dyDescent="0.35">
      <c r="A95" s="88">
        <v>0.16666666666666666</v>
      </c>
      <c r="B95" s="89">
        <f t="shared" si="11"/>
        <v>4.7527777777777773</v>
      </c>
      <c r="C95" s="5">
        <f t="shared" si="10"/>
        <v>55.7</v>
      </c>
    </row>
    <row r="96" spans="1:33" x14ac:dyDescent="0.35">
      <c r="A96" s="88">
        <v>0.20833333333333334</v>
      </c>
      <c r="B96" s="89">
        <f t="shared" si="11"/>
        <v>4.7305555555555561</v>
      </c>
      <c r="C96" s="5">
        <f t="shared" si="10"/>
        <v>56.2</v>
      </c>
    </row>
    <row r="97" spans="1:3" x14ac:dyDescent="0.35">
      <c r="A97" s="88">
        <v>0.25</v>
      </c>
      <c r="B97" s="89">
        <f t="shared" si="11"/>
        <v>4.9111111111111105</v>
      </c>
      <c r="C97" s="5">
        <f t="shared" si="10"/>
        <v>55.9</v>
      </c>
    </row>
    <row r="98" spans="1:3" x14ac:dyDescent="0.35">
      <c r="A98" s="88">
        <v>0.29166666666666669</v>
      </c>
      <c r="B98" s="89">
        <f t="shared" si="11"/>
        <v>6.6055555555555561</v>
      </c>
      <c r="C98" s="5">
        <f t="shared" si="10"/>
        <v>55</v>
      </c>
    </row>
    <row r="99" spans="1:3" x14ac:dyDescent="0.35">
      <c r="A99" s="88">
        <v>0.33333333333333331</v>
      </c>
      <c r="B99" s="89">
        <f t="shared" si="11"/>
        <v>8.0277777777777768</v>
      </c>
      <c r="C99" s="5">
        <f t="shared" si="10"/>
        <v>52.800000000000004</v>
      </c>
    </row>
    <row r="100" spans="1:3" x14ac:dyDescent="0.35">
      <c r="A100" s="88">
        <v>0.375</v>
      </c>
      <c r="B100" s="89">
        <f t="shared" si="11"/>
        <v>9.5694444444444446</v>
      </c>
      <c r="C100" s="5">
        <f t="shared" si="10"/>
        <v>53.099999999999994</v>
      </c>
    </row>
    <row r="101" spans="1:3" x14ac:dyDescent="0.35">
      <c r="A101" s="88">
        <v>0.41666666666666669</v>
      </c>
      <c r="B101" s="89">
        <f t="shared" si="11"/>
        <v>10.244444444444445</v>
      </c>
      <c r="C101" s="5">
        <f t="shared" si="10"/>
        <v>49.3</v>
      </c>
    </row>
    <row r="102" spans="1:3" x14ac:dyDescent="0.35">
      <c r="A102" s="88">
        <v>0.45833333333333331</v>
      </c>
      <c r="B102" s="89">
        <f t="shared" si="11"/>
        <v>11.869444444444444</v>
      </c>
      <c r="C102" s="5">
        <f t="shared" si="10"/>
        <v>47</v>
      </c>
    </row>
    <row r="103" spans="1:3" x14ac:dyDescent="0.35">
      <c r="A103" s="88">
        <v>0.5</v>
      </c>
      <c r="B103" s="89">
        <f t="shared" si="11"/>
        <v>12.469444444444445</v>
      </c>
      <c r="C103" s="5">
        <f t="shared" si="10"/>
        <v>46</v>
      </c>
    </row>
    <row r="104" spans="1:3" x14ac:dyDescent="0.35">
      <c r="A104" s="88">
        <v>0.54166666666666663</v>
      </c>
      <c r="B104" s="89">
        <f t="shared" si="11"/>
        <v>13.33611111111111</v>
      </c>
      <c r="C104" s="5">
        <f t="shared" si="10"/>
        <v>45.8</v>
      </c>
    </row>
    <row r="105" spans="1:3" x14ac:dyDescent="0.35">
      <c r="A105" s="88">
        <v>0.58333333333333337</v>
      </c>
      <c r="B105" s="89">
        <f t="shared" si="11"/>
        <v>13.652777777777777</v>
      </c>
      <c r="C105" s="5">
        <f t="shared" si="10"/>
        <v>47</v>
      </c>
    </row>
    <row r="106" spans="1:3" x14ac:dyDescent="0.35">
      <c r="A106" s="88">
        <v>0.625</v>
      </c>
      <c r="B106" s="89">
        <f t="shared" si="11"/>
        <v>13.375</v>
      </c>
      <c r="C106" s="5">
        <f t="shared" si="10"/>
        <v>47.1</v>
      </c>
    </row>
    <row r="107" spans="1:3" x14ac:dyDescent="0.35">
      <c r="A107" s="88">
        <v>0.66666666666666663</v>
      </c>
      <c r="B107" s="89">
        <f t="shared" si="11"/>
        <v>13.894444444444446</v>
      </c>
      <c r="C107" s="5">
        <f t="shared" si="10"/>
        <v>47.400000000000006</v>
      </c>
    </row>
    <row r="108" spans="1:3" x14ac:dyDescent="0.35">
      <c r="A108" s="88">
        <v>0.70833333333333337</v>
      </c>
      <c r="B108" s="89">
        <f t="shared" si="11"/>
        <v>13.041666666666668</v>
      </c>
      <c r="C108" s="5">
        <f t="shared" si="10"/>
        <v>48.6</v>
      </c>
    </row>
    <row r="109" spans="1:3" x14ac:dyDescent="0.35">
      <c r="A109" s="88">
        <v>0.75</v>
      </c>
      <c r="B109" s="89">
        <f t="shared" si="11"/>
        <v>12.113888888888889</v>
      </c>
      <c r="C109" s="5">
        <f t="shared" si="10"/>
        <v>49</v>
      </c>
    </row>
    <row r="110" spans="1:3" x14ac:dyDescent="0.35">
      <c r="A110" s="88">
        <v>0.79166666666666663</v>
      </c>
      <c r="B110" s="89">
        <f t="shared" si="11"/>
        <v>12.641666666666666</v>
      </c>
      <c r="C110" s="5">
        <f t="shared" si="10"/>
        <v>48.8</v>
      </c>
    </row>
    <row r="111" spans="1:3" x14ac:dyDescent="0.35">
      <c r="A111" s="88">
        <v>0.83333333333333337</v>
      </c>
      <c r="B111" s="89">
        <f t="shared" si="11"/>
        <v>12.408333333333333</v>
      </c>
      <c r="C111" s="5">
        <f t="shared" si="10"/>
        <v>48.9</v>
      </c>
    </row>
    <row r="112" spans="1:3" x14ac:dyDescent="0.35">
      <c r="A112" s="88">
        <v>0.875</v>
      </c>
      <c r="B112" s="89">
        <f t="shared" si="11"/>
        <v>11.824999999999999</v>
      </c>
      <c r="C112" s="5">
        <f t="shared" si="10"/>
        <v>49.6</v>
      </c>
    </row>
    <row r="113" spans="1:3" x14ac:dyDescent="0.35">
      <c r="A113" s="88">
        <v>0.91666666666666663</v>
      </c>
      <c r="B113" s="89">
        <f t="shared" si="11"/>
        <v>10.894444444444444</v>
      </c>
      <c r="C113" s="5">
        <f t="shared" si="10"/>
        <v>51.2</v>
      </c>
    </row>
    <row r="114" spans="1:3" x14ac:dyDescent="0.35">
      <c r="A114" s="88">
        <v>0.95833333333333337</v>
      </c>
      <c r="B114" s="89">
        <f t="shared" si="11"/>
        <v>10.06111111111111</v>
      </c>
      <c r="C114" s="5">
        <f t="shared" si="10"/>
        <v>52</v>
      </c>
    </row>
    <row r="115" spans="1:3" x14ac:dyDescent="0.35">
      <c r="A115" s="88">
        <v>0</v>
      </c>
      <c r="B115" s="89">
        <f>E65/3.6</f>
        <v>9.3277777777777775</v>
      </c>
      <c r="C115" s="5">
        <f t="shared" ref="C115:C138" si="12">D65*10</f>
        <v>52.599999999999994</v>
      </c>
    </row>
    <row r="116" spans="1:3" x14ac:dyDescent="0.35">
      <c r="A116" s="88">
        <v>4.1666666666666664E-2</v>
      </c>
      <c r="B116" s="89">
        <f t="shared" ref="B116:B138" si="13">E66/3.6</f>
        <v>9.2583333333333329</v>
      </c>
      <c r="C116" s="5">
        <f t="shared" si="12"/>
        <v>52.400000000000006</v>
      </c>
    </row>
    <row r="117" spans="1:3" x14ac:dyDescent="0.35">
      <c r="A117" s="88">
        <v>8.3333333333333329E-2</v>
      </c>
      <c r="B117" s="89">
        <f t="shared" si="13"/>
        <v>7.9111111111111114</v>
      </c>
      <c r="C117" s="5">
        <f t="shared" si="12"/>
        <v>53.7</v>
      </c>
    </row>
    <row r="118" spans="1:3" x14ac:dyDescent="0.35">
      <c r="A118" s="88">
        <v>0.125</v>
      </c>
      <c r="B118" s="89">
        <f t="shared" si="13"/>
        <v>6.5027777777777773</v>
      </c>
      <c r="C118" s="5">
        <f t="shared" si="12"/>
        <v>54.6</v>
      </c>
    </row>
    <row r="119" spans="1:3" x14ac:dyDescent="0.35">
      <c r="A119" s="88">
        <v>0.16666666666666666</v>
      </c>
      <c r="B119" s="89">
        <f t="shared" si="13"/>
        <v>4.833333333333333</v>
      </c>
      <c r="C119" s="5">
        <f t="shared" si="12"/>
        <v>55</v>
      </c>
    </row>
    <row r="120" spans="1:3" x14ac:dyDescent="0.35">
      <c r="A120" s="88">
        <v>0.20833333333333334</v>
      </c>
      <c r="B120" s="89">
        <f t="shared" si="13"/>
        <v>4.3444444444444441</v>
      </c>
      <c r="C120" s="5">
        <f t="shared" si="12"/>
        <v>55.8</v>
      </c>
    </row>
    <row r="121" spans="1:3" x14ac:dyDescent="0.35">
      <c r="A121" s="88">
        <v>0.25</v>
      </c>
      <c r="B121" s="89">
        <f t="shared" si="13"/>
        <v>4.208333333333333</v>
      </c>
      <c r="C121" s="5">
        <f t="shared" si="12"/>
        <v>56.6</v>
      </c>
    </row>
    <row r="122" spans="1:3" x14ac:dyDescent="0.35">
      <c r="A122" s="88">
        <v>0.29166666666666669</v>
      </c>
      <c r="B122" s="89">
        <f t="shared" si="13"/>
        <v>4.6055555555555552</v>
      </c>
      <c r="C122" s="5">
        <f t="shared" si="12"/>
        <v>56.3</v>
      </c>
    </row>
    <row r="123" spans="1:3" x14ac:dyDescent="0.35">
      <c r="A123" s="88">
        <v>0.33333333333333331</v>
      </c>
      <c r="B123" s="89">
        <f t="shared" si="13"/>
        <v>5.1805555555555554</v>
      </c>
      <c r="C123" s="5">
        <f t="shared" si="12"/>
        <v>56.1</v>
      </c>
    </row>
    <row r="124" spans="1:3" x14ac:dyDescent="0.35">
      <c r="A124" s="88">
        <v>0.375</v>
      </c>
      <c r="B124" s="89">
        <f t="shared" si="13"/>
        <v>6.8250000000000002</v>
      </c>
      <c r="C124" s="5">
        <f t="shared" si="12"/>
        <v>52.800000000000004</v>
      </c>
    </row>
    <row r="125" spans="1:3" x14ac:dyDescent="0.35">
      <c r="A125" s="88">
        <v>0.41666666666666669</v>
      </c>
      <c r="B125" s="89">
        <f t="shared" si="13"/>
        <v>9.3111111111111118</v>
      </c>
      <c r="C125" s="5">
        <f t="shared" si="12"/>
        <v>51.7</v>
      </c>
    </row>
    <row r="126" spans="1:3" x14ac:dyDescent="0.35">
      <c r="A126" s="88">
        <v>0.45833333333333331</v>
      </c>
      <c r="B126" s="89">
        <f t="shared" si="13"/>
        <v>12.136111111111109</v>
      </c>
      <c r="C126" s="5">
        <f t="shared" si="12"/>
        <v>48.9</v>
      </c>
    </row>
    <row r="127" spans="1:3" x14ac:dyDescent="0.35">
      <c r="A127" s="88">
        <v>0.5</v>
      </c>
      <c r="B127" s="89">
        <f t="shared" si="13"/>
        <v>13.394444444444444</v>
      </c>
      <c r="C127" s="5">
        <f t="shared" si="12"/>
        <v>47.400000000000006</v>
      </c>
    </row>
    <row r="128" spans="1:3" x14ac:dyDescent="0.35">
      <c r="A128" s="88">
        <v>0.54166666666666663</v>
      </c>
      <c r="B128" s="89">
        <f t="shared" si="13"/>
        <v>13.883333333333333</v>
      </c>
      <c r="C128" s="5">
        <f t="shared" si="12"/>
        <v>46.900000000000006</v>
      </c>
    </row>
    <row r="129" spans="1:3" x14ac:dyDescent="0.35">
      <c r="A129" s="88">
        <v>0.58333333333333337</v>
      </c>
      <c r="B129" s="89">
        <f t="shared" si="13"/>
        <v>14.68888888888889</v>
      </c>
      <c r="C129" s="5">
        <f t="shared" si="12"/>
        <v>46</v>
      </c>
    </row>
    <row r="130" spans="1:3" x14ac:dyDescent="0.35">
      <c r="A130" s="88">
        <v>0.625</v>
      </c>
      <c r="B130" s="89">
        <f t="shared" si="13"/>
        <v>13.880555555555555</v>
      </c>
      <c r="C130" s="5">
        <f t="shared" si="12"/>
        <v>46.6</v>
      </c>
    </row>
    <row r="131" spans="1:3" x14ac:dyDescent="0.35">
      <c r="A131" s="88">
        <v>0.66666666666666663</v>
      </c>
      <c r="B131" s="89">
        <f t="shared" si="13"/>
        <v>13.969444444444443</v>
      </c>
      <c r="C131" s="5">
        <f t="shared" si="12"/>
        <v>46.900000000000006</v>
      </c>
    </row>
    <row r="132" spans="1:3" x14ac:dyDescent="0.35">
      <c r="A132" s="88">
        <v>0.70833333333333337</v>
      </c>
      <c r="B132" s="89">
        <f t="shared" si="13"/>
        <v>13.613888888888887</v>
      </c>
      <c r="C132" s="5">
        <f t="shared" si="12"/>
        <v>48.4</v>
      </c>
    </row>
    <row r="133" spans="1:3" x14ac:dyDescent="0.35">
      <c r="A133" s="88">
        <v>0.75</v>
      </c>
      <c r="B133" s="89">
        <f t="shared" si="13"/>
        <v>11.950000000000001</v>
      </c>
      <c r="C133" s="5">
        <f t="shared" si="12"/>
        <v>49.3</v>
      </c>
    </row>
    <row r="134" spans="1:3" x14ac:dyDescent="0.35">
      <c r="A134" s="88">
        <v>0.79166666666666663</v>
      </c>
      <c r="B134" s="89">
        <f t="shared" si="13"/>
        <v>13.169444444444443</v>
      </c>
      <c r="C134" s="5">
        <f t="shared" si="12"/>
        <v>47.800000000000004</v>
      </c>
    </row>
    <row r="135" spans="1:3" x14ac:dyDescent="0.35">
      <c r="A135" s="88">
        <v>0.83333333333333337</v>
      </c>
      <c r="B135" s="89">
        <f t="shared" si="13"/>
        <v>12.994444444444444</v>
      </c>
      <c r="C135" s="5">
        <f t="shared" si="12"/>
        <v>48.6</v>
      </c>
    </row>
    <row r="136" spans="1:3" x14ac:dyDescent="0.35">
      <c r="A136" s="88">
        <v>0.875</v>
      </c>
      <c r="B136" s="89">
        <f t="shared" si="13"/>
        <v>12.519444444444444</v>
      </c>
      <c r="C136" s="5">
        <f t="shared" si="12"/>
        <v>50.099999999999994</v>
      </c>
    </row>
    <row r="137" spans="1:3" x14ac:dyDescent="0.35">
      <c r="A137" s="88">
        <v>0.91666666666666663</v>
      </c>
      <c r="B137" s="89">
        <f t="shared" si="13"/>
        <v>11.902777777777779</v>
      </c>
      <c r="C137" s="5">
        <f t="shared" si="12"/>
        <v>48</v>
      </c>
    </row>
    <row r="138" spans="1:3" x14ac:dyDescent="0.35">
      <c r="A138" s="88">
        <v>0.95833333333333337</v>
      </c>
      <c r="B138" s="89">
        <f t="shared" si="13"/>
        <v>11.083333333333332</v>
      </c>
      <c r="C138" s="5">
        <f t="shared" si="12"/>
        <v>49.1</v>
      </c>
    </row>
    <row r="139" spans="1:3" x14ac:dyDescent="0.35">
      <c r="A139" s="88">
        <v>0</v>
      </c>
      <c r="B139" s="89">
        <f>G65/3.6</f>
        <v>9.3472222222222214</v>
      </c>
      <c r="C139" s="5">
        <f t="shared" ref="C139:C162" si="14">F65*10</f>
        <v>50.8</v>
      </c>
    </row>
    <row r="140" spans="1:3" x14ac:dyDescent="0.35">
      <c r="A140" s="88">
        <v>4.1666666666666664E-2</v>
      </c>
      <c r="B140" s="89">
        <f t="shared" ref="B140:B162" si="15">G66/3.6</f>
        <v>7.322222222222222</v>
      </c>
      <c r="C140" s="5">
        <f t="shared" si="14"/>
        <v>53.9</v>
      </c>
    </row>
    <row r="141" spans="1:3" x14ac:dyDescent="0.35">
      <c r="A141" s="88">
        <v>8.3333333333333329E-2</v>
      </c>
      <c r="B141" s="89">
        <f t="shared" si="15"/>
        <v>5.2111111111111112</v>
      </c>
      <c r="C141" s="5">
        <f t="shared" si="14"/>
        <v>55.300000000000004</v>
      </c>
    </row>
    <row r="142" spans="1:3" x14ac:dyDescent="0.35">
      <c r="A142" s="88">
        <v>0.125</v>
      </c>
      <c r="B142" s="89">
        <f t="shared" si="15"/>
        <v>4.3999999999999995</v>
      </c>
      <c r="C142" s="5">
        <f t="shared" si="14"/>
        <v>56.2</v>
      </c>
    </row>
    <row r="143" spans="1:3" x14ac:dyDescent="0.35">
      <c r="A143" s="88">
        <v>0.16666666666666666</v>
      </c>
      <c r="B143" s="89">
        <f t="shared" si="15"/>
        <v>4.2055555555555557</v>
      </c>
      <c r="C143" s="5">
        <f t="shared" si="14"/>
        <v>56.1</v>
      </c>
    </row>
    <row r="144" spans="1:3" x14ac:dyDescent="0.35">
      <c r="A144" s="88">
        <v>0.20833333333333334</v>
      </c>
      <c r="B144" s="89">
        <f t="shared" si="15"/>
        <v>4.3055555555555554</v>
      </c>
      <c r="C144" s="5">
        <f t="shared" si="14"/>
        <v>56.6</v>
      </c>
    </row>
    <row r="145" spans="1:3" x14ac:dyDescent="0.35">
      <c r="A145" s="88">
        <v>0.25</v>
      </c>
      <c r="B145" s="89">
        <f t="shared" si="15"/>
        <v>5.1722222222222225</v>
      </c>
      <c r="C145" s="5">
        <f t="shared" si="14"/>
        <v>55.199999999999996</v>
      </c>
    </row>
    <row r="146" spans="1:3" x14ac:dyDescent="0.35">
      <c r="A146" s="88">
        <v>0.29166666666666669</v>
      </c>
      <c r="B146" s="89">
        <f t="shared" si="15"/>
        <v>7.7194444444444441</v>
      </c>
      <c r="C146" s="5">
        <f t="shared" si="14"/>
        <v>52</v>
      </c>
    </row>
    <row r="147" spans="1:3" x14ac:dyDescent="0.35">
      <c r="A147" s="88">
        <v>0.33333333333333331</v>
      </c>
      <c r="B147" s="89">
        <f t="shared" si="15"/>
        <v>10.605555555555556</v>
      </c>
      <c r="C147" s="5">
        <f t="shared" si="14"/>
        <v>51.8</v>
      </c>
    </row>
    <row r="148" spans="1:3" x14ac:dyDescent="0.35">
      <c r="A148" s="88">
        <v>0.375</v>
      </c>
      <c r="B148" s="89">
        <f t="shared" si="15"/>
        <v>9.8361111111111104</v>
      </c>
      <c r="C148" s="5">
        <f t="shared" si="14"/>
        <v>50.9</v>
      </c>
    </row>
    <row r="149" spans="1:3" x14ac:dyDescent="0.35">
      <c r="A149" s="88">
        <v>0.41666666666666669</v>
      </c>
      <c r="B149" s="89">
        <f t="shared" si="15"/>
        <v>11.441666666666666</v>
      </c>
      <c r="C149" s="5">
        <f t="shared" si="14"/>
        <v>50.5</v>
      </c>
    </row>
    <row r="150" spans="1:3" x14ac:dyDescent="0.35">
      <c r="A150" s="88">
        <v>0.45833333333333331</v>
      </c>
      <c r="B150" s="89">
        <f t="shared" si="15"/>
        <v>11.511111111111111</v>
      </c>
      <c r="C150" s="5">
        <f t="shared" si="14"/>
        <v>49.800000000000004</v>
      </c>
    </row>
    <row r="151" spans="1:3" x14ac:dyDescent="0.35">
      <c r="A151" s="88">
        <v>0.5</v>
      </c>
      <c r="B151" s="89">
        <f t="shared" si="15"/>
        <v>11.299999999999999</v>
      </c>
      <c r="C151" s="5">
        <f t="shared" si="14"/>
        <v>49.699999999999996</v>
      </c>
    </row>
    <row r="152" spans="1:3" x14ac:dyDescent="0.35">
      <c r="A152" s="88">
        <v>0.54166666666666663</v>
      </c>
      <c r="B152" s="89">
        <f t="shared" si="15"/>
        <v>11.011111111111111</v>
      </c>
      <c r="C152" s="5">
        <f t="shared" si="14"/>
        <v>49.3</v>
      </c>
    </row>
    <row r="153" spans="1:3" x14ac:dyDescent="0.35">
      <c r="A153" s="88">
        <v>0.58333333333333337</v>
      </c>
      <c r="B153" s="89">
        <f t="shared" si="15"/>
        <v>11.144444444444444</v>
      </c>
      <c r="C153" s="5">
        <f t="shared" si="14"/>
        <v>50</v>
      </c>
    </row>
    <row r="154" spans="1:3" x14ac:dyDescent="0.35">
      <c r="A154" s="88">
        <v>0.625</v>
      </c>
      <c r="B154" s="89">
        <f t="shared" si="15"/>
        <v>10.525</v>
      </c>
      <c r="C154" s="5">
        <f t="shared" si="14"/>
        <v>50.099999999999994</v>
      </c>
    </row>
    <row r="155" spans="1:3" x14ac:dyDescent="0.35">
      <c r="A155" s="88">
        <v>0.66666666666666663</v>
      </c>
      <c r="B155" s="89">
        <f t="shared" si="15"/>
        <v>10.530555555555555</v>
      </c>
      <c r="C155" s="5">
        <f t="shared" si="14"/>
        <v>50.099999999999994</v>
      </c>
    </row>
    <row r="156" spans="1:3" x14ac:dyDescent="0.35">
      <c r="A156" s="88">
        <v>0.70833333333333337</v>
      </c>
      <c r="B156" s="89">
        <f t="shared" si="15"/>
        <v>10.536111111111111</v>
      </c>
      <c r="C156" s="5">
        <f t="shared" si="14"/>
        <v>51.3</v>
      </c>
    </row>
    <row r="157" spans="1:3" x14ac:dyDescent="0.35">
      <c r="A157" s="88">
        <v>0.75</v>
      </c>
      <c r="B157" s="89">
        <f t="shared" si="15"/>
        <v>11.130555555555555</v>
      </c>
      <c r="C157" s="5">
        <f t="shared" si="14"/>
        <v>49.800000000000004</v>
      </c>
    </row>
    <row r="158" spans="1:3" x14ac:dyDescent="0.35">
      <c r="A158" s="88">
        <v>0.79166666666666663</v>
      </c>
      <c r="B158" s="89">
        <f t="shared" si="15"/>
        <v>11.66388888888889</v>
      </c>
      <c r="C158" s="5">
        <f t="shared" si="14"/>
        <v>49.800000000000004</v>
      </c>
    </row>
    <row r="159" spans="1:3" x14ac:dyDescent="0.35">
      <c r="A159" s="88">
        <v>0.83333333333333337</v>
      </c>
      <c r="B159" s="89">
        <f t="shared" si="15"/>
        <v>11.594444444444445</v>
      </c>
      <c r="C159" s="5">
        <f t="shared" si="14"/>
        <v>50</v>
      </c>
    </row>
    <row r="160" spans="1:3" x14ac:dyDescent="0.35">
      <c r="A160" s="88">
        <v>0.875</v>
      </c>
      <c r="B160" s="89">
        <f t="shared" si="15"/>
        <v>11.230555555555556</v>
      </c>
      <c r="C160" s="5">
        <f t="shared" si="14"/>
        <v>50.7</v>
      </c>
    </row>
    <row r="161" spans="1:3" x14ac:dyDescent="0.35">
      <c r="A161" s="88">
        <v>0.91666666666666663</v>
      </c>
      <c r="B161" s="89">
        <f t="shared" si="15"/>
        <v>10.236111111111111</v>
      </c>
      <c r="C161" s="5">
        <f t="shared" si="14"/>
        <v>51.1</v>
      </c>
    </row>
    <row r="162" spans="1:3" x14ac:dyDescent="0.35">
      <c r="A162" s="88">
        <v>0.95833333333333337</v>
      </c>
      <c r="B162" s="89">
        <f t="shared" si="15"/>
        <v>9.5361111111111097</v>
      </c>
      <c r="C162" s="5">
        <f t="shared" si="14"/>
        <v>52</v>
      </c>
    </row>
    <row r="163" spans="1:3" x14ac:dyDescent="0.35">
      <c r="A163" s="88">
        <v>0</v>
      </c>
      <c r="B163" s="89">
        <f>I65/3.6</f>
        <v>9.125</v>
      </c>
      <c r="C163" s="5">
        <f t="shared" ref="C163:C186" si="16">H65*10</f>
        <v>53.099999999999994</v>
      </c>
    </row>
    <row r="164" spans="1:3" x14ac:dyDescent="0.35">
      <c r="A164" s="88">
        <v>4.1666666666666664E-2</v>
      </c>
      <c r="B164" s="89">
        <f t="shared" ref="B164:B186" si="17">I66/3.6</f>
        <v>6.927777777777778</v>
      </c>
      <c r="C164" s="5">
        <f t="shared" si="16"/>
        <v>54.3</v>
      </c>
    </row>
    <row r="165" spans="1:3" x14ac:dyDescent="0.35">
      <c r="A165" s="88">
        <v>8.3333333333333329E-2</v>
      </c>
      <c r="B165" s="89">
        <f t="shared" si="17"/>
        <v>5.1805555555555554</v>
      </c>
      <c r="C165" s="5">
        <f t="shared" si="16"/>
        <v>53.4</v>
      </c>
    </row>
    <row r="166" spans="1:3" x14ac:dyDescent="0.35">
      <c r="A166" s="88">
        <v>0.125</v>
      </c>
      <c r="B166" s="89">
        <f t="shared" si="17"/>
        <v>4.6277777777777773</v>
      </c>
      <c r="C166" s="5">
        <f t="shared" si="16"/>
        <v>53.8</v>
      </c>
    </row>
    <row r="167" spans="1:3" x14ac:dyDescent="0.35">
      <c r="A167" s="88">
        <v>0.16666666666666666</v>
      </c>
      <c r="B167" s="89">
        <f t="shared" si="17"/>
        <v>4.5111111111111102</v>
      </c>
      <c r="C167" s="5">
        <f t="shared" si="16"/>
        <v>55.599999999999994</v>
      </c>
    </row>
    <row r="168" spans="1:3" x14ac:dyDescent="0.35">
      <c r="A168" s="88">
        <v>0.20833333333333334</v>
      </c>
      <c r="B168" s="89">
        <f t="shared" si="17"/>
        <v>4.8138888888888882</v>
      </c>
      <c r="C168" s="5">
        <f t="shared" si="16"/>
        <v>55.599999999999994</v>
      </c>
    </row>
    <row r="169" spans="1:3" x14ac:dyDescent="0.35">
      <c r="A169" s="88">
        <v>0.25</v>
      </c>
      <c r="B169" s="89">
        <f t="shared" si="17"/>
        <v>5.5444444444444443</v>
      </c>
      <c r="C169" s="5">
        <f t="shared" si="16"/>
        <v>54.6</v>
      </c>
    </row>
    <row r="170" spans="1:3" x14ac:dyDescent="0.35">
      <c r="A170" s="88">
        <v>0.29166666666666669</v>
      </c>
      <c r="B170" s="89">
        <f t="shared" si="17"/>
        <v>8.0749999999999993</v>
      </c>
      <c r="C170" s="5">
        <f t="shared" si="16"/>
        <v>52.400000000000006</v>
      </c>
    </row>
    <row r="171" spans="1:3" x14ac:dyDescent="0.35">
      <c r="A171" s="88">
        <v>0.33333333333333331</v>
      </c>
      <c r="B171" s="89">
        <f t="shared" si="17"/>
        <v>11.013888888888888</v>
      </c>
      <c r="C171" s="5">
        <f t="shared" si="16"/>
        <v>50.599999999999994</v>
      </c>
    </row>
    <row r="172" spans="1:3" x14ac:dyDescent="0.35">
      <c r="A172" s="88">
        <v>0.375</v>
      </c>
      <c r="B172" s="89">
        <f t="shared" si="17"/>
        <v>10.088888888888889</v>
      </c>
      <c r="C172" s="5">
        <f t="shared" si="16"/>
        <v>51.6</v>
      </c>
    </row>
    <row r="173" spans="1:3" x14ac:dyDescent="0.35">
      <c r="A173" s="88">
        <v>0.41666666666666669</v>
      </c>
      <c r="B173" s="89">
        <f t="shared" si="17"/>
        <v>10.561111111111112</v>
      </c>
      <c r="C173" s="5">
        <f t="shared" si="16"/>
        <v>50.199999999999996</v>
      </c>
    </row>
    <row r="174" spans="1:3" x14ac:dyDescent="0.35">
      <c r="A174" s="88">
        <v>0.45833333333333331</v>
      </c>
      <c r="B174" s="89">
        <f t="shared" si="17"/>
        <v>11.180555555555555</v>
      </c>
      <c r="C174" s="5">
        <f t="shared" si="16"/>
        <v>50</v>
      </c>
    </row>
    <row r="175" spans="1:3" x14ac:dyDescent="0.35">
      <c r="A175" s="88">
        <v>0.5</v>
      </c>
      <c r="B175" s="89">
        <f t="shared" si="17"/>
        <v>11.66388888888889</v>
      </c>
      <c r="C175" s="5">
        <f t="shared" si="16"/>
        <v>49.5</v>
      </c>
    </row>
    <row r="176" spans="1:3" x14ac:dyDescent="0.35">
      <c r="A176" s="88">
        <v>0.54166666666666663</v>
      </c>
      <c r="B176" s="89">
        <f t="shared" si="17"/>
        <v>11.830555555555556</v>
      </c>
      <c r="C176" s="5">
        <f t="shared" si="16"/>
        <v>49.3</v>
      </c>
    </row>
    <row r="177" spans="1:3" x14ac:dyDescent="0.35">
      <c r="A177" s="88">
        <v>0.58333333333333337</v>
      </c>
      <c r="B177" s="89">
        <f t="shared" si="17"/>
        <v>11.858333333333333</v>
      </c>
      <c r="C177" s="5">
        <f t="shared" si="16"/>
        <v>49.699999999999996</v>
      </c>
    </row>
    <row r="178" spans="1:3" x14ac:dyDescent="0.35">
      <c r="A178" s="88">
        <v>0.625</v>
      </c>
      <c r="B178" s="89">
        <f t="shared" si="17"/>
        <v>11.583333333333334</v>
      </c>
      <c r="C178" s="5">
        <f t="shared" si="16"/>
        <v>48.3</v>
      </c>
    </row>
    <row r="179" spans="1:3" x14ac:dyDescent="0.35">
      <c r="A179" s="88">
        <v>0.66666666666666663</v>
      </c>
      <c r="B179" s="89">
        <f t="shared" si="17"/>
        <v>13.319444444444445</v>
      </c>
      <c r="C179" s="5">
        <f t="shared" si="16"/>
        <v>49.3</v>
      </c>
    </row>
    <row r="180" spans="1:3" x14ac:dyDescent="0.35">
      <c r="A180" s="88">
        <v>0.70833333333333337</v>
      </c>
      <c r="B180" s="89">
        <f t="shared" si="17"/>
        <v>11.902777777777779</v>
      </c>
      <c r="C180" s="5">
        <f t="shared" si="16"/>
        <v>50.5</v>
      </c>
    </row>
    <row r="181" spans="1:3" x14ac:dyDescent="0.35">
      <c r="A181" s="88">
        <v>0.75</v>
      </c>
      <c r="B181" s="89">
        <f t="shared" si="17"/>
        <v>12.269444444444444</v>
      </c>
      <c r="C181" s="5">
        <f t="shared" si="16"/>
        <v>49.3</v>
      </c>
    </row>
    <row r="182" spans="1:3" x14ac:dyDescent="0.35">
      <c r="A182" s="88">
        <v>0.79166666666666663</v>
      </c>
      <c r="B182" s="89">
        <f t="shared" si="17"/>
        <v>12.7</v>
      </c>
      <c r="C182" s="5">
        <f t="shared" si="16"/>
        <v>48.6</v>
      </c>
    </row>
    <row r="183" spans="1:3" x14ac:dyDescent="0.35">
      <c r="A183" s="88">
        <v>0.83333333333333337</v>
      </c>
      <c r="B183" s="89">
        <f t="shared" si="17"/>
        <v>12.752777777777776</v>
      </c>
      <c r="C183" s="5">
        <f t="shared" si="16"/>
        <v>49.1</v>
      </c>
    </row>
    <row r="184" spans="1:3" x14ac:dyDescent="0.35">
      <c r="A184" s="88">
        <v>0.875</v>
      </c>
      <c r="B184" s="89">
        <f t="shared" si="17"/>
        <v>12.127777777777776</v>
      </c>
      <c r="C184" s="5">
        <f t="shared" si="16"/>
        <v>50.199999999999996</v>
      </c>
    </row>
    <row r="185" spans="1:3" x14ac:dyDescent="0.35">
      <c r="A185" s="88">
        <v>0.91666666666666663</v>
      </c>
      <c r="B185" s="89">
        <f t="shared" si="17"/>
        <v>10.863888888888889</v>
      </c>
      <c r="C185" s="5">
        <f t="shared" si="16"/>
        <v>50.599999999999994</v>
      </c>
    </row>
    <row r="186" spans="1:3" x14ac:dyDescent="0.35">
      <c r="A186" s="88">
        <v>0.95833333333333337</v>
      </c>
      <c r="B186" s="89">
        <f t="shared" si="17"/>
        <v>10.711111111111112</v>
      </c>
      <c r="C186" s="5">
        <f t="shared" si="16"/>
        <v>52</v>
      </c>
    </row>
    <row r="187" spans="1:3" x14ac:dyDescent="0.35">
      <c r="A187" s="88">
        <v>0</v>
      </c>
      <c r="B187" s="89">
        <f>K65/3.6</f>
        <v>9.1388888888888875</v>
      </c>
      <c r="C187" s="5">
        <f t="shared" ref="C187:C210" si="18">J65*10</f>
        <v>52.800000000000004</v>
      </c>
    </row>
    <row r="188" spans="1:3" x14ac:dyDescent="0.35">
      <c r="A188" s="88">
        <v>4.1666666666666664E-2</v>
      </c>
      <c r="B188" s="89">
        <f t="shared" ref="B188:B210" si="19">K66/3.6</f>
        <v>7.3638888888888889</v>
      </c>
      <c r="C188" s="5">
        <f t="shared" si="18"/>
        <v>54.5</v>
      </c>
    </row>
    <row r="189" spans="1:3" x14ac:dyDescent="0.35">
      <c r="A189" s="88">
        <v>8.3333333333333329E-2</v>
      </c>
      <c r="B189" s="89">
        <f t="shared" si="19"/>
        <v>5.6305555555555555</v>
      </c>
      <c r="C189" s="5">
        <f t="shared" si="18"/>
        <v>55.300000000000004</v>
      </c>
    </row>
    <row r="190" spans="1:3" x14ac:dyDescent="0.35">
      <c r="A190" s="88">
        <v>0.125</v>
      </c>
      <c r="B190" s="89">
        <f t="shared" si="19"/>
        <v>4.5999999999999996</v>
      </c>
      <c r="C190" s="5">
        <f t="shared" si="18"/>
        <v>55.300000000000004</v>
      </c>
    </row>
    <row r="191" spans="1:3" x14ac:dyDescent="0.35">
      <c r="A191" s="88">
        <v>0.16666666666666666</v>
      </c>
      <c r="B191" s="89">
        <f t="shared" si="19"/>
        <v>4.3583333333333334</v>
      </c>
      <c r="C191" s="5">
        <f t="shared" si="18"/>
        <v>55.9</v>
      </c>
    </row>
    <row r="192" spans="1:3" x14ac:dyDescent="0.35">
      <c r="A192" s="88">
        <v>0.20833333333333334</v>
      </c>
      <c r="B192" s="89">
        <f t="shared" si="19"/>
        <v>4.3277777777777775</v>
      </c>
      <c r="C192" s="5">
        <f t="shared" si="18"/>
        <v>56</v>
      </c>
    </row>
    <row r="193" spans="1:3" x14ac:dyDescent="0.35">
      <c r="A193" s="88">
        <v>0.25</v>
      </c>
      <c r="B193" s="89">
        <f t="shared" si="19"/>
        <v>5.4361111111111109</v>
      </c>
      <c r="C193" s="5">
        <f t="shared" si="18"/>
        <v>54.6</v>
      </c>
    </row>
    <row r="194" spans="1:3" x14ac:dyDescent="0.35">
      <c r="A194" s="88">
        <v>0.29166666666666669</v>
      </c>
      <c r="B194" s="89">
        <f t="shared" si="19"/>
        <v>7.9805555555555552</v>
      </c>
      <c r="C194" s="5">
        <f t="shared" si="18"/>
        <v>51.8</v>
      </c>
    </row>
    <row r="195" spans="1:3" x14ac:dyDescent="0.35">
      <c r="A195" s="88">
        <v>0.33333333333333331</v>
      </c>
      <c r="B195" s="89">
        <f t="shared" si="19"/>
        <v>11.130555555555555</v>
      </c>
      <c r="C195" s="5">
        <f t="shared" si="18"/>
        <v>50.9</v>
      </c>
    </row>
    <row r="196" spans="1:3" x14ac:dyDescent="0.35">
      <c r="A196" s="88">
        <v>0.375</v>
      </c>
      <c r="B196" s="89">
        <f t="shared" si="19"/>
        <v>9.68611111111111</v>
      </c>
      <c r="C196" s="5">
        <f t="shared" si="18"/>
        <v>51.4</v>
      </c>
    </row>
    <row r="197" spans="1:3" x14ac:dyDescent="0.35">
      <c r="A197" s="88">
        <v>0.41666666666666669</v>
      </c>
      <c r="B197" s="89">
        <f t="shared" si="19"/>
        <v>10.180555555555555</v>
      </c>
      <c r="C197" s="5">
        <f t="shared" si="18"/>
        <v>50</v>
      </c>
    </row>
    <row r="198" spans="1:3" x14ac:dyDescent="0.35">
      <c r="A198" s="88">
        <v>0.45833333333333331</v>
      </c>
      <c r="B198" s="89">
        <f t="shared" si="19"/>
        <v>10.694444444444445</v>
      </c>
      <c r="C198" s="5">
        <f t="shared" si="18"/>
        <v>49.2</v>
      </c>
    </row>
    <row r="199" spans="1:3" x14ac:dyDescent="0.35">
      <c r="A199" s="88">
        <v>0.5</v>
      </c>
      <c r="B199" s="89">
        <f t="shared" si="19"/>
        <v>10.541666666666668</v>
      </c>
      <c r="C199" s="5">
        <f t="shared" si="18"/>
        <v>49.3</v>
      </c>
    </row>
    <row r="200" spans="1:3" x14ac:dyDescent="0.35">
      <c r="A200" s="88">
        <v>0.54166666666666663</v>
      </c>
      <c r="B200" s="89">
        <f t="shared" si="19"/>
        <v>11.255555555555556</v>
      </c>
      <c r="C200" s="5">
        <f t="shared" si="18"/>
        <v>49.3</v>
      </c>
    </row>
    <row r="201" spans="1:3" x14ac:dyDescent="0.35">
      <c r="A201" s="88">
        <v>0.58333333333333337</v>
      </c>
      <c r="B201" s="89">
        <f t="shared" si="19"/>
        <v>10.930555555555555</v>
      </c>
      <c r="C201" s="5">
        <f t="shared" si="18"/>
        <v>48.7</v>
      </c>
    </row>
    <row r="202" spans="1:3" x14ac:dyDescent="0.35">
      <c r="A202" s="88">
        <v>0.625</v>
      </c>
      <c r="B202" s="89">
        <f t="shared" si="19"/>
        <v>11.299999999999999</v>
      </c>
      <c r="C202" s="5">
        <f t="shared" si="18"/>
        <v>47.5</v>
      </c>
    </row>
    <row r="203" spans="1:3" x14ac:dyDescent="0.35">
      <c r="A203" s="88">
        <v>0.66666666666666663</v>
      </c>
      <c r="B203" s="89">
        <f t="shared" si="19"/>
        <v>12.686111111111112</v>
      </c>
      <c r="C203" s="5">
        <f t="shared" si="18"/>
        <v>47.300000000000004</v>
      </c>
    </row>
    <row r="204" spans="1:3" x14ac:dyDescent="0.35">
      <c r="A204" s="88">
        <v>0.70833333333333337</v>
      </c>
      <c r="B204" s="89">
        <f t="shared" si="19"/>
        <v>11.347222222222223</v>
      </c>
      <c r="C204" s="5">
        <f t="shared" si="18"/>
        <v>50.5</v>
      </c>
    </row>
    <row r="205" spans="1:3" x14ac:dyDescent="0.35">
      <c r="A205" s="88">
        <v>0.75</v>
      </c>
      <c r="B205" s="89">
        <f t="shared" si="19"/>
        <v>11.549999999999999</v>
      </c>
      <c r="C205" s="5">
        <f t="shared" si="18"/>
        <v>48.9</v>
      </c>
    </row>
    <row r="206" spans="1:3" x14ac:dyDescent="0.35">
      <c r="A206" s="88">
        <v>0.79166666666666663</v>
      </c>
      <c r="B206" s="89">
        <f t="shared" si="19"/>
        <v>12.511111111111111</v>
      </c>
      <c r="C206" s="5">
        <f t="shared" si="18"/>
        <v>49.2</v>
      </c>
    </row>
    <row r="207" spans="1:3" x14ac:dyDescent="0.35">
      <c r="A207" s="88">
        <v>0.83333333333333337</v>
      </c>
      <c r="B207" s="89">
        <f t="shared" si="19"/>
        <v>12.691666666666666</v>
      </c>
      <c r="C207" s="5">
        <f t="shared" si="18"/>
        <v>49.400000000000006</v>
      </c>
    </row>
    <row r="208" spans="1:3" x14ac:dyDescent="0.35">
      <c r="A208" s="88">
        <v>0.875</v>
      </c>
      <c r="B208" s="89">
        <f t="shared" si="19"/>
        <v>11.658333333333333</v>
      </c>
      <c r="C208" s="5">
        <f t="shared" si="18"/>
        <v>50.7</v>
      </c>
    </row>
    <row r="209" spans="1:3" x14ac:dyDescent="0.35">
      <c r="A209" s="88">
        <v>0.91666666666666663</v>
      </c>
      <c r="B209" s="89">
        <f t="shared" si="19"/>
        <v>10.950000000000001</v>
      </c>
      <c r="C209" s="5">
        <f t="shared" si="18"/>
        <v>51</v>
      </c>
    </row>
    <row r="210" spans="1:3" x14ac:dyDescent="0.35">
      <c r="A210" s="88">
        <v>0.95833333333333337</v>
      </c>
      <c r="B210" s="89">
        <f t="shared" si="19"/>
        <v>11.166666666666668</v>
      </c>
      <c r="C210" s="5">
        <f t="shared" si="18"/>
        <v>51.5</v>
      </c>
    </row>
    <row r="211" spans="1:3" x14ac:dyDescent="0.35">
      <c r="A211" s="88">
        <v>0</v>
      </c>
      <c r="B211" s="89">
        <f>M65/3.6</f>
        <v>9.5277777777777768</v>
      </c>
      <c r="C211" s="5">
        <f t="shared" ref="C211:C234" si="20">L65*10</f>
        <v>52.5</v>
      </c>
    </row>
    <row r="212" spans="1:3" x14ac:dyDescent="0.35">
      <c r="A212" s="88">
        <v>4.1666666666666664E-2</v>
      </c>
      <c r="B212" s="89">
        <f t="shared" ref="B212:B234" si="21">M66/3.6</f>
        <v>7.1249999999999991</v>
      </c>
      <c r="C212" s="5">
        <f t="shared" si="20"/>
        <v>54.3</v>
      </c>
    </row>
    <row r="213" spans="1:3" x14ac:dyDescent="0.35">
      <c r="A213" s="88">
        <v>8.3333333333333329E-2</v>
      </c>
      <c r="B213" s="89">
        <f t="shared" si="21"/>
        <v>5.4750000000000005</v>
      </c>
      <c r="C213" s="5">
        <f t="shared" si="20"/>
        <v>54.900000000000006</v>
      </c>
    </row>
    <row r="214" spans="1:3" x14ac:dyDescent="0.35">
      <c r="A214" s="88">
        <v>0.125</v>
      </c>
      <c r="B214" s="89">
        <f t="shared" si="21"/>
        <v>4.5944444444444441</v>
      </c>
      <c r="C214" s="5">
        <f t="shared" si="20"/>
        <v>55.5</v>
      </c>
    </row>
    <row r="215" spans="1:3" x14ac:dyDescent="0.35">
      <c r="A215" s="88">
        <v>0.16666666666666666</v>
      </c>
      <c r="B215" s="89">
        <f t="shared" si="21"/>
        <v>4.4138888888888888</v>
      </c>
      <c r="C215" s="5">
        <f t="shared" si="20"/>
        <v>56.3</v>
      </c>
    </row>
    <row r="216" spans="1:3" x14ac:dyDescent="0.35">
      <c r="A216" s="88">
        <v>0.20833333333333334</v>
      </c>
      <c r="B216" s="89">
        <f t="shared" si="21"/>
        <v>4.5388888888888888</v>
      </c>
      <c r="C216" s="5">
        <f t="shared" si="20"/>
        <v>56.3</v>
      </c>
    </row>
    <row r="217" spans="1:3" x14ac:dyDescent="0.35">
      <c r="A217" s="88">
        <v>0.25</v>
      </c>
      <c r="B217" s="89">
        <f t="shared" si="21"/>
        <v>5.4444444444444446</v>
      </c>
      <c r="C217" s="5">
        <f t="shared" si="20"/>
        <v>54.900000000000006</v>
      </c>
    </row>
    <row r="218" spans="1:3" x14ac:dyDescent="0.35">
      <c r="A218" s="88">
        <v>0.29166666666666669</v>
      </c>
      <c r="B218" s="89">
        <f t="shared" si="21"/>
        <v>8.1972222222222229</v>
      </c>
      <c r="C218" s="5">
        <f t="shared" si="20"/>
        <v>51.900000000000006</v>
      </c>
    </row>
    <row r="219" spans="1:3" x14ac:dyDescent="0.35">
      <c r="A219" s="88">
        <v>0.33333333333333331</v>
      </c>
      <c r="B219" s="89">
        <f t="shared" si="21"/>
        <v>10.875</v>
      </c>
      <c r="C219" s="5">
        <f t="shared" si="20"/>
        <v>51.8</v>
      </c>
    </row>
    <row r="220" spans="1:3" x14ac:dyDescent="0.35">
      <c r="A220" s="88">
        <v>0.375</v>
      </c>
      <c r="B220" s="89">
        <f t="shared" si="21"/>
        <v>9.7972222222222225</v>
      </c>
      <c r="C220" s="5">
        <f t="shared" si="20"/>
        <v>51.3</v>
      </c>
    </row>
    <row r="221" spans="1:3" x14ac:dyDescent="0.35">
      <c r="A221" s="88">
        <v>0.41666666666666669</v>
      </c>
      <c r="B221" s="89">
        <f t="shared" si="21"/>
        <v>10.833333333333334</v>
      </c>
      <c r="C221" s="5">
        <f t="shared" si="20"/>
        <v>49.6</v>
      </c>
    </row>
    <row r="222" spans="1:3" x14ac:dyDescent="0.35">
      <c r="A222" s="88">
        <v>0.45833333333333331</v>
      </c>
      <c r="B222" s="89">
        <f t="shared" si="21"/>
        <v>11.25</v>
      </c>
      <c r="C222" s="5">
        <f t="shared" si="20"/>
        <v>49.6</v>
      </c>
    </row>
    <row r="223" spans="1:3" x14ac:dyDescent="0.35">
      <c r="A223" s="88">
        <v>0.5</v>
      </c>
      <c r="B223" s="89">
        <f t="shared" si="21"/>
        <v>11.383333333333333</v>
      </c>
      <c r="C223" s="5">
        <f t="shared" si="20"/>
        <v>49.5</v>
      </c>
    </row>
    <row r="224" spans="1:3" x14ac:dyDescent="0.35">
      <c r="A224" s="88">
        <v>0.54166666666666663</v>
      </c>
      <c r="B224" s="89">
        <f t="shared" si="21"/>
        <v>11.722222222222223</v>
      </c>
      <c r="C224" s="5">
        <f t="shared" si="20"/>
        <v>49</v>
      </c>
    </row>
    <row r="225" spans="1:3" x14ac:dyDescent="0.35">
      <c r="A225" s="88">
        <v>0.58333333333333337</v>
      </c>
      <c r="B225" s="89">
        <f t="shared" si="21"/>
        <v>11.330555555555556</v>
      </c>
      <c r="C225" s="5">
        <f t="shared" si="20"/>
        <v>50.199999999999996</v>
      </c>
    </row>
    <row r="226" spans="1:3" x14ac:dyDescent="0.35">
      <c r="A226" s="88">
        <v>0.625</v>
      </c>
      <c r="B226" s="89">
        <f t="shared" si="21"/>
        <v>10.680555555555555</v>
      </c>
      <c r="C226" s="5">
        <f t="shared" si="20"/>
        <v>50.300000000000004</v>
      </c>
    </row>
    <row r="227" spans="1:3" x14ac:dyDescent="0.35">
      <c r="A227" s="88">
        <v>0.66666666666666663</v>
      </c>
      <c r="B227" s="89">
        <f t="shared" si="21"/>
        <v>11.127777777777778</v>
      </c>
      <c r="C227" s="5">
        <f t="shared" si="20"/>
        <v>50.099999999999994</v>
      </c>
    </row>
    <row r="228" spans="1:3" x14ac:dyDescent="0.35">
      <c r="A228" s="88">
        <v>0.70833333333333337</v>
      </c>
      <c r="B228" s="89">
        <f t="shared" si="21"/>
        <v>10.947222222222221</v>
      </c>
      <c r="C228" s="5">
        <f t="shared" si="20"/>
        <v>49.900000000000006</v>
      </c>
    </row>
    <row r="229" spans="1:3" x14ac:dyDescent="0.35">
      <c r="A229" s="88">
        <v>0.75</v>
      </c>
      <c r="B229" s="89">
        <f t="shared" si="21"/>
        <v>11.408333333333333</v>
      </c>
      <c r="C229" s="5">
        <f t="shared" si="20"/>
        <v>47</v>
      </c>
    </row>
    <row r="230" spans="1:3" x14ac:dyDescent="0.35">
      <c r="A230" s="88">
        <v>0.79166666666666663</v>
      </c>
      <c r="B230" s="89">
        <f t="shared" si="21"/>
        <v>13.283333333333333</v>
      </c>
      <c r="C230" s="5">
        <f t="shared" si="20"/>
        <v>46.3</v>
      </c>
    </row>
    <row r="231" spans="1:3" x14ac:dyDescent="0.35">
      <c r="A231" s="88">
        <v>0.83333333333333337</v>
      </c>
      <c r="B231" s="89">
        <f t="shared" si="21"/>
        <v>12.886111111111111</v>
      </c>
      <c r="C231" s="5">
        <f t="shared" si="20"/>
        <v>45.9</v>
      </c>
    </row>
    <row r="232" spans="1:3" x14ac:dyDescent="0.35">
      <c r="A232" s="88">
        <v>0.875</v>
      </c>
      <c r="B232" s="89">
        <f t="shared" si="21"/>
        <v>12.022222222222222</v>
      </c>
      <c r="C232" s="5">
        <f t="shared" si="20"/>
        <v>49.800000000000004</v>
      </c>
    </row>
    <row r="233" spans="1:3" x14ac:dyDescent="0.35">
      <c r="A233" s="88">
        <v>0.91666666666666663</v>
      </c>
      <c r="B233" s="89">
        <f t="shared" si="21"/>
        <v>11.316666666666666</v>
      </c>
      <c r="C233" s="5">
        <f t="shared" si="20"/>
        <v>51.3</v>
      </c>
    </row>
    <row r="234" spans="1:3" x14ac:dyDescent="0.35">
      <c r="A234" s="88">
        <v>0.95833333333333337</v>
      </c>
      <c r="B234" s="89">
        <f t="shared" si="21"/>
        <v>10.497222222222222</v>
      </c>
      <c r="C234" s="5">
        <f t="shared" si="20"/>
        <v>52.400000000000006</v>
      </c>
    </row>
    <row r="235" spans="1:3" x14ac:dyDescent="0.35">
      <c r="A235" s="88">
        <v>0</v>
      </c>
      <c r="B235" s="89">
        <f>O65/3.6</f>
        <v>8.9555555555555557</v>
      </c>
      <c r="C235" s="5">
        <f t="shared" ref="C235:C258" si="22">N65*10</f>
        <v>52.9</v>
      </c>
    </row>
    <row r="236" spans="1:3" x14ac:dyDescent="0.35">
      <c r="A236" s="88">
        <v>4.1666666666666664E-2</v>
      </c>
      <c r="B236" s="89">
        <f t="shared" ref="B236:B258" si="23">O66/3.6</f>
        <v>7.5333333333333332</v>
      </c>
      <c r="C236" s="5">
        <f t="shared" si="22"/>
        <v>55.300000000000004</v>
      </c>
    </row>
    <row r="237" spans="1:3" x14ac:dyDescent="0.35">
      <c r="A237" s="88">
        <v>8.3333333333333329E-2</v>
      </c>
      <c r="B237" s="89">
        <f t="shared" si="23"/>
        <v>5.5027777777777773</v>
      </c>
      <c r="C237" s="5">
        <f t="shared" si="22"/>
        <v>55.4</v>
      </c>
    </row>
    <row r="238" spans="1:3" x14ac:dyDescent="0.35">
      <c r="A238" s="88">
        <v>0.125</v>
      </c>
      <c r="B238" s="89">
        <f t="shared" si="23"/>
        <v>4.7277777777777779</v>
      </c>
      <c r="C238" s="5">
        <f t="shared" si="22"/>
        <v>55.8</v>
      </c>
    </row>
    <row r="239" spans="1:3" x14ac:dyDescent="0.35">
      <c r="A239" s="88">
        <v>0.16666666666666666</v>
      </c>
      <c r="B239" s="89">
        <f t="shared" si="23"/>
        <v>4.3583333333333334</v>
      </c>
      <c r="C239" s="5">
        <f t="shared" si="22"/>
        <v>56.2</v>
      </c>
    </row>
    <row r="240" spans="1:3" x14ac:dyDescent="0.35">
      <c r="A240" s="88">
        <v>0.20833333333333334</v>
      </c>
      <c r="B240" s="89">
        <f t="shared" si="23"/>
        <v>4.8861111111111111</v>
      </c>
      <c r="C240" s="5">
        <f t="shared" si="22"/>
        <v>55.9</v>
      </c>
    </row>
    <row r="241" spans="1:3" x14ac:dyDescent="0.35">
      <c r="A241" s="88">
        <v>0.25</v>
      </c>
      <c r="B241" s="89">
        <f t="shared" si="23"/>
        <v>5.9194444444444443</v>
      </c>
      <c r="C241" s="5">
        <f t="shared" si="22"/>
        <v>53.8</v>
      </c>
    </row>
    <row r="242" spans="1:3" x14ac:dyDescent="0.35">
      <c r="A242" s="88">
        <v>0.29166666666666669</v>
      </c>
      <c r="B242" s="89">
        <f t="shared" si="23"/>
        <v>8.1416666666666657</v>
      </c>
      <c r="C242" s="5">
        <f t="shared" si="22"/>
        <v>52.1</v>
      </c>
    </row>
    <row r="243" spans="1:3" x14ac:dyDescent="0.35">
      <c r="A243" s="88">
        <v>0.33333333333333331</v>
      </c>
      <c r="B243" s="89">
        <f t="shared" si="23"/>
        <v>11.52222222222222</v>
      </c>
      <c r="C243" s="5">
        <f t="shared" si="22"/>
        <v>51.3</v>
      </c>
    </row>
    <row r="244" spans="1:3" x14ac:dyDescent="0.35">
      <c r="A244" s="88">
        <v>0.375</v>
      </c>
      <c r="B244" s="89">
        <f t="shared" si="23"/>
        <v>10</v>
      </c>
      <c r="C244" s="5">
        <f t="shared" si="22"/>
        <v>50.599999999999994</v>
      </c>
    </row>
    <row r="245" spans="1:3" x14ac:dyDescent="0.35">
      <c r="A245" s="88">
        <v>0.41666666666666669</v>
      </c>
      <c r="B245" s="89">
        <f t="shared" si="23"/>
        <v>10.486111111111111</v>
      </c>
      <c r="C245" s="5">
        <f t="shared" si="22"/>
        <v>50.099999999999994</v>
      </c>
    </row>
    <row r="246" spans="1:3" x14ac:dyDescent="0.35">
      <c r="A246" s="88">
        <v>0.45833333333333331</v>
      </c>
      <c r="B246" s="89">
        <f t="shared" si="23"/>
        <v>11.422222222222221</v>
      </c>
      <c r="C246" s="5">
        <f t="shared" si="22"/>
        <v>49.3</v>
      </c>
    </row>
    <row r="247" spans="1:3" x14ac:dyDescent="0.35">
      <c r="A247" s="88">
        <v>0.5</v>
      </c>
      <c r="B247" s="89">
        <f t="shared" si="23"/>
        <v>11.66388888888889</v>
      </c>
      <c r="C247" s="5">
        <f t="shared" si="22"/>
        <v>48.099999999999994</v>
      </c>
    </row>
    <row r="248" spans="1:3" x14ac:dyDescent="0.35">
      <c r="A248" s="88">
        <v>0.54166666666666663</v>
      </c>
      <c r="B248" s="89">
        <f t="shared" si="23"/>
        <v>11.58611111111111</v>
      </c>
      <c r="C248" s="5">
        <f t="shared" si="22"/>
        <v>49.400000000000006</v>
      </c>
    </row>
    <row r="249" spans="1:3" x14ac:dyDescent="0.35">
      <c r="A249" s="88">
        <v>0.58333333333333337</v>
      </c>
      <c r="B249" s="89">
        <f t="shared" si="23"/>
        <v>10.68611111111111</v>
      </c>
      <c r="C249" s="5">
        <f t="shared" si="22"/>
        <v>50.4</v>
      </c>
    </row>
    <row r="250" spans="1:3" x14ac:dyDescent="0.35">
      <c r="A250" s="88">
        <v>0.625</v>
      </c>
      <c r="B250" s="89">
        <f t="shared" si="23"/>
        <v>11.138888888888889</v>
      </c>
      <c r="C250" s="5">
        <f t="shared" si="22"/>
        <v>49.400000000000006</v>
      </c>
    </row>
    <row r="251" spans="1:3" x14ac:dyDescent="0.35">
      <c r="A251" s="88">
        <v>0.66666666666666663</v>
      </c>
      <c r="B251" s="89">
        <f t="shared" si="23"/>
        <v>13.355555555555554</v>
      </c>
      <c r="C251" s="5">
        <f t="shared" si="22"/>
        <v>49.1</v>
      </c>
    </row>
    <row r="252" spans="1:3" x14ac:dyDescent="0.35">
      <c r="A252" s="88">
        <v>0.70833333333333337</v>
      </c>
      <c r="B252" s="89">
        <f t="shared" si="23"/>
        <v>11.805555555555555</v>
      </c>
      <c r="C252" s="5">
        <f t="shared" si="22"/>
        <v>49.6</v>
      </c>
    </row>
    <row r="253" spans="1:3" x14ac:dyDescent="0.35">
      <c r="A253" s="88">
        <v>0.75</v>
      </c>
      <c r="B253" s="89">
        <f t="shared" si="23"/>
        <v>12.236111111111111</v>
      </c>
      <c r="C253" s="5">
        <f t="shared" si="22"/>
        <v>48.8</v>
      </c>
    </row>
    <row r="254" spans="1:3" x14ac:dyDescent="0.35">
      <c r="A254" s="88">
        <v>0.79166666666666663</v>
      </c>
      <c r="B254" s="89">
        <f t="shared" si="23"/>
        <v>12.899999999999999</v>
      </c>
      <c r="C254" s="5">
        <f t="shared" si="22"/>
        <v>47.1</v>
      </c>
    </row>
    <row r="255" spans="1:3" x14ac:dyDescent="0.35">
      <c r="A255" s="88">
        <v>0.83333333333333337</v>
      </c>
      <c r="B255" s="89">
        <f t="shared" si="23"/>
        <v>12.308333333333334</v>
      </c>
      <c r="C255" s="5">
        <f t="shared" si="22"/>
        <v>47.5</v>
      </c>
    </row>
    <row r="256" spans="1:3" x14ac:dyDescent="0.35">
      <c r="A256" s="88">
        <v>0.875</v>
      </c>
      <c r="B256" s="89">
        <f t="shared" si="23"/>
        <v>12.283333333333333</v>
      </c>
      <c r="C256" s="5">
        <f t="shared" si="22"/>
        <v>50.199999999999996</v>
      </c>
    </row>
    <row r="257" spans="1:3" x14ac:dyDescent="0.35">
      <c r="A257" s="88">
        <v>0.91666666666666663</v>
      </c>
      <c r="B257" s="89">
        <f t="shared" si="23"/>
        <v>11.230555555555556</v>
      </c>
      <c r="C257" s="5">
        <f t="shared" si="22"/>
        <v>51.5</v>
      </c>
    </row>
    <row r="258" spans="1:3" x14ac:dyDescent="0.35">
      <c r="A258" s="88">
        <v>0.95833333333333337</v>
      </c>
      <c r="B258" s="89">
        <f t="shared" si="23"/>
        <v>10.619444444444444</v>
      </c>
      <c r="C258" s="5">
        <f t="shared" si="22"/>
        <v>52.300000000000004</v>
      </c>
    </row>
    <row r="259" spans="1:3" x14ac:dyDescent="0.35">
      <c r="A259" s="88">
        <v>0</v>
      </c>
      <c r="B259" s="89">
        <f>Q65/3.6</f>
        <v>9.6083333333333343</v>
      </c>
      <c r="C259" s="5">
        <f t="shared" ref="C259:C282" si="24">P65*10</f>
        <v>53.099999999999994</v>
      </c>
    </row>
    <row r="260" spans="1:3" x14ac:dyDescent="0.35">
      <c r="A260" s="88">
        <v>4.1666666666666664E-2</v>
      </c>
      <c r="B260" s="89">
        <f t="shared" ref="B260:B282" si="25">Q66/3.6</f>
        <v>7.6361111111111102</v>
      </c>
      <c r="C260" s="5">
        <f t="shared" si="24"/>
        <v>54.400000000000006</v>
      </c>
    </row>
    <row r="261" spans="1:3" x14ac:dyDescent="0.35">
      <c r="A261" s="88">
        <v>8.3333333333333329E-2</v>
      </c>
      <c r="B261" s="89">
        <f t="shared" si="25"/>
        <v>6.0138888888888884</v>
      </c>
      <c r="C261" s="5">
        <f t="shared" si="24"/>
        <v>55.8</v>
      </c>
    </row>
    <row r="262" spans="1:3" x14ac:dyDescent="0.35">
      <c r="A262" s="88">
        <v>0.125</v>
      </c>
      <c r="B262" s="89">
        <f t="shared" si="25"/>
        <v>4.947222222222222</v>
      </c>
      <c r="C262" s="5">
        <f t="shared" si="24"/>
        <v>56</v>
      </c>
    </row>
    <row r="263" spans="1:3" x14ac:dyDescent="0.35">
      <c r="A263" s="88">
        <v>0.16666666666666666</v>
      </c>
      <c r="B263" s="89">
        <f t="shared" si="25"/>
        <v>4.6194444444444445</v>
      </c>
      <c r="C263" s="5">
        <f t="shared" si="24"/>
        <v>56.1</v>
      </c>
    </row>
    <row r="264" spans="1:3" x14ac:dyDescent="0.35">
      <c r="A264" s="88">
        <v>0.20833333333333334</v>
      </c>
      <c r="B264" s="89">
        <f t="shared" si="25"/>
        <v>5.030555555555555</v>
      </c>
      <c r="C264" s="5">
        <f t="shared" si="24"/>
        <v>56.900000000000006</v>
      </c>
    </row>
    <row r="265" spans="1:3" x14ac:dyDescent="0.35">
      <c r="A265" s="88">
        <v>0.25</v>
      </c>
      <c r="B265" s="89">
        <f t="shared" si="25"/>
        <v>5.5555555555555554</v>
      </c>
      <c r="C265" s="5">
        <f t="shared" si="24"/>
        <v>54.2</v>
      </c>
    </row>
    <row r="266" spans="1:3" x14ac:dyDescent="0.35">
      <c r="A266" s="88">
        <v>0.29166666666666669</v>
      </c>
      <c r="B266" s="89">
        <f t="shared" si="25"/>
        <v>6.9638888888888886</v>
      </c>
      <c r="C266" s="5">
        <f t="shared" si="24"/>
        <v>54.3</v>
      </c>
    </row>
    <row r="267" spans="1:3" x14ac:dyDescent="0.35">
      <c r="A267" s="88">
        <v>0.33333333333333331</v>
      </c>
      <c r="B267" s="89">
        <f t="shared" si="25"/>
        <v>9.0722222222222211</v>
      </c>
      <c r="C267" s="5">
        <f t="shared" si="24"/>
        <v>52</v>
      </c>
    </row>
    <row r="268" spans="1:3" x14ac:dyDescent="0.35">
      <c r="A268" s="88">
        <v>0.375</v>
      </c>
      <c r="B268" s="89">
        <f t="shared" si="25"/>
        <v>10.855555555555554</v>
      </c>
      <c r="C268" s="5">
        <f t="shared" si="24"/>
        <v>50.4</v>
      </c>
    </row>
    <row r="269" spans="1:3" x14ac:dyDescent="0.35">
      <c r="A269" s="88">
        <v>0.41666666666666669</v>
      </c>
      <c r="B269" s="89">
        <f t="shared" si="25"/>
        <v>12.33611111111111</v>
      </c>
      <c r="C269" s="5">
        <f t="shared" si="24"/>
        <v>48.7</v>
      </c>
    </row>
    <row r="270" spans="1:3" x14ac:dyDescent="0.35">
      <c r="A270" s="88">
        <v>0.45833333333333331</v>
      </c>
      <c r="B270" s="89">
        <f t="shared" si="25"/>
        <v>13.188888888888888</v>
      </c>
      <c r="C270" s="5">
        <f t="shared" si="24"/>
        <v>47.400000000000006</v>
      </c>
    </row>
    <row r="271" spans="1:3" x14ac:dyDescent="0.35">
      <c r="A271" s="88">
        <v>0.5</v>
      </c>
      <c r="B271" s="89">
        <f t="shared" si="25"/>
        <v>13.508333333333333</v>
      </c>
      <c r="C271" s="5">
        <f t="shared" si="24"/>
        <v>47.699999999999996</v>
      </c>
    </row>
    <row r="272" spans="1:3" x14ac:dyDescent="0.35">
      <c r="A272" s="88">
        <v>0.54166666666666663</v>
      </c>
      <c r="B272" s="89">
        <f t="shared" si="25"/>
        <v>13.272222222222222</v>
      </c>
      <c r="C272" s="5">
        <f t="shared" si="24"/>
        <v>47.1</v>
      </c>
    </row>
    <row r="273" spans="1:3" x14ac:dyDescent="0.35">
      <c r="A273" s="88">
        <v>0.58333333333333337</v>
      </c>
      <c r="B273" s="89">
        <f t="shared" si="25"/>
        <v>13.238888888888887</v>
      </c>
      <c r="C273" s="5">
        <f t="shared" si="24"/>
        <v>47.800000000000004</v>
      </c>
    </row>
    <row r="274" spans="1:3" x14ac:dyDescent="0.35">
      <c r="A274" s="88">
        <v>0.625</v>
      </c>
      <c r="B274" s="89">
        <f t="shared" si="25"/>
        <v>13.163888888888888</v>
      </c>
      <c r="C274" s="5">
        <f t="shared" si="24"/>
        <v>47.599999999999994</v>
      </c>
    </row>
    <row r="275" spans="1:3" x14ac:dyDescent="0.35">
      <c r="A275" s="88">
        <v>0.66666666666666663</v>
      </c>
      <c r="B275" s="89">
        <f t="shared" si="25"/>
        <v>13.605555555555554</v>
      </c>
      <c r="C275" s="5">
        <f t="shared" si="24"/>
        <v>48</v>
      </c>
    </row>
    <row r="276" spans="1:3" x14ac:dyDescent="0.35">
      <c r="A276" s="88">
        <v>0.70833333333333337</v>
      </c>
      <c r="B276" s="89">
        <f t="shared" si="25"/>
        <v>12.063888888888888</v>
      </c>
      <c r="C276" s="5">
        <f t="shared" si="24"/>
        <v>49</v>
      </c>
    </row>
    <row r="277" spans="1:3" x14ac:dyDescent="0.35">
      <c r="A277" s="88">
        <v>0.75</v>
      </c>
      <c r="B277" s="89">
        <f t="shared" si="25"/>
        <v>12.7</v>
      </c>
      <c r="C277" s="5">
        <f t="shared" si="24"/>
        <v>47.9</v>
      </c>
    </row>
    <row r="278" spans="1:3" x14ac:dyDescent="0.35">
      <c r="A278" s="88">
        <v>0.79166666666666663</v>
      </c>
      <c r="B278" s="89">
        <f t="shared" si="25"/>
        <v>13.013888888888889</v>
      </c>
      <c r="C278" s="5">
        <f t="shared" si="24"/>
        <v>48.7</v>
      </c>
    </row>
    <row r="279" spans="1:3" x14ac:dyDescent="0.35">
      <c r="A279" s="88">
        <v>0.83333333333333337</v>
      </c>
      <c r="B279" s="89">
        <f t="shared" si="25"/>
        <v>11.980555555555556</v>
      </c>
      <c r="C279" s="5">
        <f t="shared" si="24"/>
        <v>50.199999999999996</v>
      </c>
    </row>
    <row r="280" spans="1:3" x14ac:dyDescent="0.35">
      <c r="A280" s="88">
        <v>0.875</v>
      </c>
      <c r="B280" s="89">
        <f t="shared" si="25"/>
        <v>11.194444444444443</v>
      </c>
      <c r="C280" s="5">
        <f t="shared" si="24"/>
        <v>51.5</v>
      </c>
    </row>
    <row r="281" spans="1:3" x14ac:dyDescent="0.35">
      <c r="A281" s="88">
        <v>0.91666666666666663</v>
      </c>
      <c r="B281" s="89">
        <f t="shared" si="25"/>
        <v>10.611111111111112</v>
      </c>
      <c r="C281" s="5">
        <f t="shared" si="24"/>
        <v>51.7</v>
      </c>
    </row>
    <row r="282" spans="1:3" x14ac:dyDescent="0.35">
      <c r="A282" s="88">
        <v>0.95833333333333337</v>
      </c>
      <c r="B282" s="89">
        <f t="shared" si="25"/>
        <v>10.883333333333333</v>
      </c>
      <c r="C282" s="5">
        <f t="shared" si="24"/>
        <v>52</v>
      </c>
    </row>
    <row r="283" spans="1:3" x14ac:dyDescent="0.35">
      <c r="A283" s="88">
        <v>0</v>
      </c>
      <c r="B283" s="89">
        <f>S65/3.6</f>
        <v>10.508333333333333</v>
      </c>
      <c r="C283" s="5">
        <f t="shared" ref="C283:C306" si="26">R65*10</f>
        <v>52.1</v>
      </c>
    </row>
    <row r="284" spans="1:3" x14ac:dyDescent="0.35">
      <c r="A284" s="88">
        <v>4.1666666666666664E-2</v>
      </c>
      <c r="B284" s="89">
        <f t="shared" ref="B284:B306" si="27">S66/3.6</f>
        <v>9.0722222222222211</v>
      </c>
      <c r="C284" s="5">
        <f t="shared" si="26"/>
        <v>54</v>
      </c>
    </row>
    <row r="285" spans="1:3" x14ac:dyDescent="0.35">
      <c r="A285" s="88">
        <v>8.3333333333333329E-2</v>
      </c>
      <c r="B285" s="89">
        <f t="shared" si="27"/>
        <v>7.1527777777777777</v>
      </c>
      <c r="C285" s="5">
        <f t="shared" si="26"/>
        <v>54.400000000000006</v>
      </c>
    </row>
    <row r="286" spans="1:3" x14ac:dyDescent="0.35">
      <c r="A286" s="88">
        <v>0.125</v>
      </c>
      <c r="B286" s="89">
        <f t="shared" si="27"/>
        <v>6.1</v>
      </c>
      <c r="C286" s="5">
        <f t="shared" si="26"/>
        <v>55.099999999999994</v>
      </c>
    </row>
    <row r="287" spans="1:3" x14ac:dyDescent="0.35">
      <c r="A287" s="88">
        <v>0.16666666666666666</v>
      </c>
      <c r="B287" s="89">
        <f t="shared" si="27"/>
        <v>5.3861111111111111</v>
      </c>
      <c r="C287" s="5">
        <f t="shared" si="26"/>
        <v>53.7</v>
      </c>
    </row>
    <row r="288" spans="1:3" x14ac:dyDescent="0.35">
      <c r="A288" s="88">
        <v>0.20833333333333334</v>
      </c>
      <c r="B288" s="89">
        <f t="shared" si="27"/>
        <v>5.2138888888888886</v>
      </c>
      <c r="C288" s="5">
        <f t="shared" si="26"/>
        <v>54.5</v>
      </c>
    </row>
    <row r="289" spans="1:3" x14ac:dyDescent="0.35">
      <c r="A289" s="88">
        <v>0.25</v>
      </c>
      <c r="B289" s="89">
        <f t="shared" si="27"/>
        <v>5.6666666666666661</v>
      </c>
      <c r="C289" s="5">
        <f t="shared" si="26"/>
        <v>55.300000000000004</v>
      </c>
    </row>
    <row r="290" spans="1:3" x14ac:dyDescent="0.35">
      <c r="A290" s="88">
        <v>0.29166666666666669</v>
      </c>
      <c r="B290" s="89">
        <f t="shared" si="27"/>
        <v>6.4888888888888889</v>
      </c>
      <c r="C290" s="5">
        <f t="shared" si="26"/>
        <v>54.6</v>
      </c>
    </row>
    <row r="291" spans="1:3" x14ac:dyDescent="0.35">
      <c r="A291" s="88">
        <v>0.33333333333333331</v>
      </c>
      <c r="B291" s="89">
        <f t="shared" si="27"/>
        <v>7.822222222222222</v>
      </c>
      <c r="C291" s="5">
        <f t="shared" si="26"/>
        <v>53.6</v>
      </c>
    </row>
    <row r="292" spans="1:3" x14ac:dyDescent="0.35">
      <c r="A292" s="88">
        <v>0.375</v>
      </c>
      <c r="B292" s="89">
        <f t="shared" si="27"/>
        <v>10.075000000000001</v>
      </c>
      <c r="C292" s="5">
        <f t="shared" si="26"/>
        <v>50</v>
      </c>
    </row>
    <row r="293" spans="1:3" x14ac:dyDescent="0.35">
      <c r="A293" s="88">
        <v>0.41666666666666669</v>
      </c>
      <c r="B293" s="89">
        <f t="shared" si="27"/>
        <v>12.725</v>
      </c>
      <c r="C293" s="5">
        <f t="shared" si="26"/>
        <v>48.099999999999994</v>
      </c>
    </row>
    <row r="294" spans="1:3" x14ac:dyDescent="0.35">
      <c r="A294" s="88">
        <v>0.45833333333333331</v>
      </c>
      <c r="B294" s="89">
        <f t="shared" si="27"/>
        <v>14.327777777777778</v>
      </c>
      <c r="C294" s="5">
        <f t="shared" si="26"/>
        <v>46.7</v>
      </c>
    </row>
    <row r="295" spans="1:3" x14ac:dyDescent="0.35">
      <c r="A295" s="88">
        <v>0.5</v>
      </c>
      <c r="B295" s="89">
        <f t="shared" si="27"/>
        <v>15.022222222222222</v>
      </c>
      <c r="C295" s="5">
        <f t="shared" si="26"/>
        <v>46.2</v>
      </c>
    </row>
    <row r="296" spans="1:3" x14ac:dyDescent="0.35">
      <c r="A296" s="88">
        <v>0.54166666666666663</v>
      </c>
      <c r="B296" s="89">
        <f t="shared" si="27"/>
        <v>15.574999999999999</v>
      </c>
      <c r="C296" s="5">
        <f t="shared" si="26"/>
        <v>45.599999999999994</v>
      </c>
    </row>
    <row r="297" spans="1:3" x14ac:dyDescent="0.35">
      <c r="A297" s="88">
        <v>0.58333333333333337</v>
      </c>
      <c r="B297" s="89">
        <f t="shared" si="27"/>
        <v>14.855555555555554</v>
      </c>
      <c r="C297" s="5">
        <f t="shared" si="26"/>
        <v>45.9</v>
      </c>
    </row>
    <row r="298" spans="1:3" x14ac:dyDescent="0.35">
      <c r="A298" s="88">
        <v>0.625</v>
      </c>
      <c r="B298" s="89">
        <f t="shared" si="27"/>
        <v>14.561111111111112</v>
      </c>
      <c r="C298" s="5">
        <f t="shared" si="26"/>
        <v>46.2</v>
      </c>
    </row>
    <row r="299" spans="1:3" x14ac:dyDescent="0.35">
      <c r="A299" s="88">
        <v>0.66666666666666663</v>
      </c>
      <c r="B299" s="89">
        <f t="shared" si="27"/>
        <v>13.111111111111111</v>
      </c>
      <c r="C299" s="5">
        <f t="shared" si="26"/>
        <v>48</v>
      </c>
    </row>
    <row r="300" spans="1:3" x14ac:dyDescent="0.35">
      <c r="A300" s="88">
        <v>0.70833333333333337</v>
      </c>
      <c r="B300" s="89">
        <f t="shared" si="27"/>
        <v>13.274999999999999</v>
      </c>
      <c r="C300" s="5">
        <f t="shared" si="26"/>
        <v>47.5</v>
      </c>
    </row>
    <row r="301" spans="1:3" x14ac:dyDescent="0.35">
      <c r="A301" s="88">
        <v>0.75</v>
      </c>
      <c r="B301" s="89">
        <f t="shared" si="27"/>
        <v>12.791666666666666</v>
      </c>
      <c r="C301" s="5">
        <f t="shared" si="26"/>
        <v>46.1</v>
      </c>
    </row>
    <row r="302" spans="1:3" x14ac:dyDescent="0.35">
      <c r="A302" s="88">
        <v>0.79166666666666663</v>
      </c>
      <c r="B302" s="89">
        <f t="shared" si="27"/>
        <v>13.202777777777778</v>
      </c>
      <c r="C302" s="5">
        <f t="shared" si="26"/>
        <v>47.199999999999996</v>
      </c>
    </row>
    <row r="303" spans="1:3" x14ac:dyDescent="0.35">
      <c r="A303" s="88">
        <v>0.83333333333333337</v>
      </c>
      <c r="B303" s="89">
        <f t="shared" si="27"/>
        <v>14.025</v>
      </c>
      <c r="C303" s="5">
        <f t="shared" si="26"/>
        <v>47.199999999999996</v>
      </c>
    </row>
    <row r="304" spans="1:3" x14ac:dyDescent="0.35">
      <c r="A304" s="88">
        <v>0.875</v>
      </c>
      <c r="B304" s="89">
        <f t="shared" si="27"/>
        <v>13.074999999999999</v>
      </c>
      <c r="C304" s="5">
        <f t="shared" si="26"/>
        <v>49.2</v>
      </c>
    </row>
    <row r="305" spans="1:3" x14ac:dyDescent="0.35">
      <c r="A305" s="88">
        <v>0.91666666666666663</v>
      </c>
      <c r="B305" s="89">
        <f t="shared" si="27"/>
        <v>12.93611111111111</v>
      </c>
      <c r="C305" s="5">
        <f t="shared" si="26"/>
        <v>48.4</v>
      </c>
    </row>
    <row r="306" spans="1:3" x14ac:dyDescent="0.35">
      <c r="A306" s="88">
        <v>0.95833333333333337</v>
      </c>
      <c r="B306" s="89">
        <f t="shared" si="27"/>
        <v>12.074999999999999</v>
      </c>
      <c r="C306" s="5">
        <f t="shared" si="26"/>
        <v>49.400000000000006</v>
      </c>
    </row>
    <row r="307" spans="1:3" x14ac:dyDescent="0.35">
      <c r="A307" s="88">
        <v>0</v>
      </c>
      <c r="B307" s="89">
        <f>U65/3.6</f>
        <v>9.9805555555555561</v>
      </c>
      <c r="C307" s="5">
        <f t="shared" ref="C307:C330" si="28">T65*10</f>
        <v>51.7</v>
      </c>
    </row>
    <row r="308" spans="1:3" x14ac:dyDescent="0.35">
      <c r="A308" s="88">
        <v>4.1666666666666664E-2</v>
      </c>
      <c r="B308" s="89">
        <f t="shared" ref="B308:B330" si="29">U66/3.6</f>
        <v>7.7444444444444436</v>
      </c>
      <c r="C308" s="5">
        <f t="shared" si="28"/>
        <v>54.400000000000006</v>
      </c>
    </row>
    <row r="309" spans="1:3" x14ac:dyDescent="0.35">
      <c r="A309" s="88">
        <v>8.3333333333333329E-2</v>
      </c>
      <c r="B309" s="89">
        <f t="shared" si="29"/>
        <v>5.8888888888888884</v>
      </c>
      <c r="C309" s="5">
        <f t="shared" si="28"/>
        <v>55.300000000000004</v>
      </c>
    </row>
    <row r="310" spans="1:3" x14ac:dyDescent="0.35">
      <c r="A310" s="88">
        <v>0.125</v>
      </c>
      <c r="B310" s="89">
        <f t="shared" si="29"/>
        <v>4.8277777777777775</v>
      </c>
      <c r="C310" s="5">
        <f t="shared" si="28"/>
        <v>55.8</v>
      </c>
    </row>
    <row r="311" spans="1:3" x14ac:dyDescent="0.35">
      <c r="A311" s="88">
        <v>0.16666666666666666</v>
      </c>
      <c r="B311" s="89">
        <f t="shared" si="29"/>
        <v>4.4472222222222229</v>
      </c>
      <c r="C311" s="5">
        <f t="shared" si="28"/>
        <v>55.300000000000004</v>
      </c>
    </row>
    <row r="312" spans="1:3" x14ac:dyDescent="0.35">
      <c r="A312" s="88">
        <v>0.20833333333333334</v>
      </c>
      <c r="B312" s="89">
        <f t="shared" si="29"/>
        <v>4.6805555555555562</v>
      </c>
      <c r="C312" s="5">
        <f t="shared" si="28"/>
        <v>55.599999999999994</v>
      </c>
    </row>
    <row r="313" spans="1:3" x14ac:dyDescent="0.35">
      <c r="A313" s="88">
        <v>0.25</v>
      </c>
      <c r="B313" s="89">
        <f t="shared" si="29"/>
        <v>5.9722222222222223</v>
      </c>
      <c r="C313" s="5">
        <f t="shared" si="28"/>
        <v>54.699999999999996</v>
      </c>
    </row>
    <row r="314" spans="1:3" x14ac:dyDescent="0.35">
      <c r="A314" s="88">
        <v>0.29166666666666669</v>
      </c>
      <c r="B314" s="89">
        <f t="shared" si="29"/>
        <v>8.3194444444444446</v>
      </c>
      <c r="C314" s="5">
        <f t="shared" si="28"/>
        <v>47.5</v>
      </c>
    </row>
    <row r="315" spans="1:3" x14ac:dyDescent="0.35">
      <c r="A315" s="88">
        <v>0.33333333333333331</v>
      </c>
      <c r="B315" s="89">
        <f t="shared" si="29"/>
        <v>10.975</v>
      </c>
      <c r="C315" s="5">
        <f t="shared" si="28"/>
        <v>49.3</v>
      </c>
    </row>
    <row r="316" spans="1:3" x14ac:dyDescent="0.35">
      <c r="A316" s="88">
        <v>0.375</v>
      </c>
      <c r="B316" s="89">
        <f t="shared" si="29"/>
        <v>9.9722222222222214</v>
      </c>
      <c r="C316" s="5">
        <f t="shared" si="28"/>
        <v>50.9</v>
      </c>
    </row>
    <row r="317" spans="1:3" x14ac:dyDescent="0.35">
      <c r="A317" s="88">
        <v>0.41666666666666669</v>
      </c>
      <c r="B317" s="89">
        <f t="shared" si="29"/>
        <v>10.341666666666665</v>
      </c>
      <c r="C317" s="5">
        <f t="shared" si="28"/>
        <v>50.199999999999996</v>
      </c>
    </row>
    <row r="318" spans="1:3" x14ac:dyDescent="0.35">
      <c r="A318" s="88">
        <v>0.45833333333333331</v>
      </c>
      <c r="B318" s="89">
        <f t="shared" si="29"/>
        <v>10.558333333333332</v>
      </c>
      <c r="C318" s="5">
        <f t="shared" si="28"/>
        <v>49.699999999999996</v>
      </c>
    </row>
    <row r="319" spans="1:3" x14ac:dyDescent="0.35">
      <c r="A319" s="88">
        <v>0.5</v>
      </c>
      <c r="B319" s="89">
        <f t="shared" si="29"/>
        <v>11.272222222222222</v>
      </c>
      <c r="C319" s="5">
        <f t="shared" si="28"/>
        <v>49.2</v>
      </c>
    </row>
    <row r="320" spans="1:3" x14ac:dyDescent="0.35">
      <c r="A320" s="88">
        <v>0.54166666666666663</v>
      </c>
      <c r="B320" s="89">
        <f t="shared" si="29"/>
        <v>11.294444444444443</v>
      </c>
      <c r="C320" s="5">
        <f t="shared" si="28"/>
        <v>49.2</v>
      </c>
    </row>
    <row r="321" spans="1:3" x14ac:dyDescent="0.35">
      <c r="A321" s="88">
        <v>0.58333333333333337</v>
      </c>
      <c r="B321" s="89">
        <f t="shared" si="29"/>
        <v>10.950000000000001</v>
      </c>
      <c r="C321" s="5">
        <f t="shared" si="28"/>
        <v>49.5</v>
      </c>
    </row>
    <row r="322" spans="1:3" x14ac:dyDescent="0.35">
      <c r="A322" s="88">
        <v>0.625</v>
      </c>
      <c r="B322" s="89">
        <f t="shared" si="29"/>
        <v>10.574999999999999</v>
      </c>
      <c r="C322" s="5">
        <f t="shared" si="28"/>
        <v>50.599999999999994</v>
      </c>
    </row>
    <row r="323" spans="1:3" x14ac:dyDescent="0.35">
      <c r="A323" s="88">
        <v>0.66666666666666663</v>
      </c>
      <c r="B323" s="89">
        <f t="shared" si="29"/>
        <v>11.072222222222221</v>
      </c>
      <c r="C323" s="5">
        <f t="shared" si="28"/>
        <v>50.7</v>
      </c>
    </row>
    <row r="324" spans="1:3" x14ac:dyDescent="0.35">
      <c r="A324" s="88">
        <v>0.70833333333333337</v>
      </c>
      <c r="B324" s="89">
        <f t="shared" si="29"/>
        <v>11.388888888888889</v>
      </c>
      <c r="C324" s="5">
        <f t="shared" si="28"/>
        <v>49.699999999999996</v>
      </c>
    </row>
    <row r="325" spans="1:3" x14ac:dyDescent="0.35">
      <c r="A325" s="88">
        <v>0.75</v>
      </c>
      <c r="B325" s="89">
        <f t="shared" si="29"/>
        <v>11.297222222222222</v>
      </c>
      <c r="C325" s="5">
        <f t="shared" si="28"/>
        <v>49.1</v>
      </c>
    </row>
    <row r="326" spans="1:3" x14ac:dyDescent="0.35">
      <c r="A326" s="88">
        <v>0.79166666666666663</v>
      </c>
      <c r="B326" s="89">
        <f t="shared" si="29"/>
        <v>11.727777777777778</v>
      </c>
      <c r="C326" s="5">
        <f t="shared" si="28"/>
        <v>49.800000000000004</v>
      </c>
    </row>
    <row r="327" spans="1:3" x14ac:dyDescent="0.35">
      <c r="A327" s="88">
        <v>0.83333333333333337</v>
      </c>
      <c r="B327" s="89">
        <f t="shared" si="29"/>
        <v>11.950000000000001</v>
      </c>
      <c r="C327" s="5">
        <f t="shared" si="28"/>
        <v>49.699999999999996</v>
      </c>
    </row>
    <row r="328" spans="1:3" x14ac:dyDescent="0.35">
      <c r="A328" s="88">
        <v>0.875</v>
      </c>
      <c r="B328" s="89">
        <f t="shared" si="29"/>
        <v>10.905555555555555</v>
      </c>
      <c r="C328" s="5">
        <f t="shared" si="28"/>
        <v>51.7</v>
      </c>
    </row>
    <row r="329" spans="1:3" x14ac:dyDescent="0.35">
      <c r="A329" s="88">
        <v>0.91666666666666663</v>
      </c>
      <c r="B329" s="89">
        <f t="shared" si="29"/>
        <v>10.055555555555555</v>
      </c>
      <c r="C329" s="5">
        <f t="shared" si="28"/>
        <v>52</v>
      </c>
    </row>
    <row r="330" spans="1:3" x14ac:dyDescent="0.35">
      <c r="A330" s="88">
        <v>0.95833333333333337</v>
      </c>
      <c r="B330" s="89">
        <f t="shared" si="29"/>
        <v>9.7555555555555546</v>
      </c>
      <c r="C330" s="5">
        <f t="shared" si="28"/>
        <v>51.7</v>
      </c>
    </row>
    <row r="331" spans="1:3" x14ac:dyDescent="0.35">
      <c r="A331" s="88">
        <v>0</v>
      </c>
      <c r="B331" s="89">
        <f>W65/3.6</f>
        <v>8.875</v>
      </c>
      <c r="C331" s="5">
        <f t="shared" ref="C331:C354" si="30">V65*10</f>
        <v>53.099999999999994</v>
      </c>
    </row>
    <row r="332" spans="1:3" x14ac:dyDescent="0.35">
      <c r="A332" s="88">
        <v>4.1666666666666664E-2</v>
      </c>
      <c r="B332" s="89">
        <f t="shared" ref="B332:B354" si="31">W66/3.6</f>
        <v>6.9249999999999998</v>
      </c>
      <c r="C332" s="5">
        <f t="shared" si="30"/>
        <v>55.199999999999996</v>
      </c>
    </row>
    <row r="333" spans="1:3" x14ac:dyDescent="0.35">
      <c r="A333" s="88">
        <v>8.3333333333333329E-2</v>
      </c>
      <c r="B333" s="89">
        <f t="shared" si="31"/>
        <v>5.125</v>
      </c>
      <c r="C333" s="5">
        <f t="shared" si="30"/>
        <v>55.099999999999994</v>
      </c>
    </row>
    <row r="334" spans="1:3" x14ac:dyDescent="0.35">
      <c r="A334" s="88">
        <v>0.125</v>
      </c>
      <c r="B334" s="89">
        <f t="shared" si="31"/>
        <v>4.4555555555555548</v>
      </c>
      <c r="C334" s="5">
        <f t="shared" si="30"/>
        <v>55.7</v>
      </c>
    </row>
    <row r="335" spans="1:3" x14ac:dyDescent="0.35">
      <c r="A335" s="88">
        <v>0.16666666666666666</v>
      </c>
      <c r="B335" s="89">
        <f t="shared" si="31"/>
        <v>4.1749999999999998</v>
      </c>
      <c r="C335" s="5">
        <f t="shared" si="30"/>
        <v>56.6</v>
      </c>
    </row>
    <row r="336" spans="1:3" x14ac:dyDescent="0.35">
      <c r="A336" s="88">
        <v>0.20833333333333334</v>
      </c>
      <c r="B336" s="89">
        <f t="shared" si="31"/>
        <v>4.2250000000000005</v>
      </c>
      <c r="C336" s="5">
        <f t="shared" si="30"/>
        <v>55.199999999999996</v>
      </c>
    </row>
    <row r="337" spans="1:3" x14ac:dyDescent="0.35">
      <c r="A337" s="88">
        <v>0.25</v>
      </c>
      <c r="B337" s="89">
        <f t="shared" si="31"/>
        <v>5.3527777777777779</v>
      </c>
      <c r="C337" s="5">
        <f t="shared" si="30"/>
        <v>53.2</v>
      </c>
    </row>
    <row r="338" spans="1:3" x14ac:dyDescent="0.35">
      <c r="A338" s="88">
        <v>0.29166666666666669</v>
      </c>
      <c r="B338" s="89">
        <f t="shared" si="31"/>
        <v>7.5805555555555548</v>
      </c>
      <c r="C338" s="5">
        <f t="shared" si="30"/>
        <v>50.5</v>
      </c>
    </row>
    <row r="339" spans="1:3" x14ac:dyDescent="0.35">
      <c r="A339" s="88">
        <v>0.33333333333333331</v>
      </c>
      <c r="B339" s="89">
        <f t="shared" si="31"/>
        <v>10.636111111111111</v>
      </c>
      <c r="C339" s="5">
        <f t="shared" si="30"/>
        <v>51.8</v>
      </c>
    </row>
    <row r="340" spans="1:3" x14ac:dyDescent="0.35">
      <c r="A340" s="88">
        <v>0.375</v>
      </c>
      <c r="B340" s="89">
        <f t="shared" si="31"/>
        <v>9.2777777777777768</v>
      </c>
      <c r="C340" s="5">
        <f t="shared" si="30"/>
        <v>51.6</v>
      </c>
    </row>
    <row r="341" spans="1:3" x14ac:dyDescent="0.35">
      <c r="A341" s="88">
        <v>0.41666666666666669</v>
      </c>
      <c r="B341" s="89">
        <f t="shared" si="31"/>
        <v>9.3111111111111118</v>
      </c>
      <c r="C341" s="5">
        <f t="shared" si="30"/>
        <v>50.7</v>
      </c>
    </row>
    <row r="342" spans="1:3" x14ac:dyDescent="0.35">
      <c r="A342" s="88">
        <v>0.45833333333333331</v>
      </c>
      <c r="B342" s="89">
        <f t="shared" si="31"/>
        <v>10.444444444444445</v>
      </c>
      <c r="C342" s="5">
        <f t="shared" si="30"/>
        <v>50.099999999999994</v>
      </c>
    </row>
    <row r="343" spans="1:3" x14ac:dyDescent="0.35">
      <c r="A343" s="88">
        <v>0.5</v>
      </c>
      <c r="B343" s="89">
        <f t="shared" si="31"/>
        <v>10.652777777777779</v>
      </c>
      <c r="C343" s="5">
        <f t="shared" si="30"/>
        <v>50.4</v>
      </c>
    </row>
    <row r="344" spans="1:3" x14ac:dyDescent="0.35">
      <c r="A344" s="88">
        <v>0.54166666666666663</v>
      </c>
      <c r="B344" s="89">
        <f t="shared" si="31"/>
        <v>11.061111111111112</v>
      </c>
      <c r="C344" s="5">
        <f t="shared" si="30"/>
        <v>49.6</v>
      </c>
    </row>
    <row r="345" spans="1:3" x14ac:dyDescent="0.35">
      <c r="A345" s="88">
        <v>0.58333333333333337</v>
      </c>
      <c r="B345" s="89">
        <f t="shared" si="31"/>
        <v>10.847222222222221</v>
      </c>
      <c r="C345" s="5">
        <f t="shared" si="30"/>
        <v>50.099999999999994</v>
      </c>
    </row>
    <row r="346" spans="1:3" x14ac:dyDescent="0.35">
      <c r="A346" s="88">
        <v>0.625</v>
      </c>
      <c r="B346" s="89">
        <f t="shared" si="31"/>
        <v>10.302777777777779</v>
      </c>
      <c r="C346" s="5">
        <f t="shared" si="30"/>
        <v>49.6</v>
      </c>
    </row>
    <row r="347" spans="1:3" x14ac:dyDescent="0.35">
      <c r="A347" s="88">
        <v>0.66666666666666663</v>
      </c>
      <c r="B347" s="89">
        <f t="shared" si="31"/>
        <v>12.111111111111111</v>
      </c>
      <c r="C347" s="5">
        <f t="shared" si="30"/>
        <v>50.7</v>
      </c>
    </row>
    <row r="348" spans="1:3" x14ac:dyDescent="0.35">
      <c r="A348" s="88">
        <v>0.70833333333333337</v>
      </c>
      <c r="B348" s="89">
        <f t="shared" si="31"/>
        <v>11.280555555555555</v>
      </c>
      <c r="C348" s="5">
        <f t="shared" si="30"/>
        <v>50.9</v>
      </c>
    </row>
    <row r="349" spans="1:3" x14ac:dyDescent="0.35">
      <c r="A349" s="88">
        <v>0.75</v>
      </c>
      <c r="B349" s="89">
        <f t="shared" si="31"/>
        <v>11.261111111111111</v>
      </c>
      <c r="C349" s="5">
        <f t="shared" si="30"/>
        <v>49.6</v>
      </c>
    </row>
    <row r="350" spans="1:3" x14ac:dyDescent="0.35">
      <c r="A350" s="88">
        <v>0.79166666666666663</v>
      </c>
      <c r="B350" s="89">
        <f t="shared" si="31"/>
        <v>11.902777777777779</v>
      </c>
      <c r="C350" s="5">
        <f t="shared" si="30"/>
        <v>48.8</v>
      </c>
    </row>
    <row r="351" spans="1:3" x14ac:dyDescent="0.35">
      <c r="A351" s="88">
        <v>0.83333333333333337</v>
      </c>
      <c r="B351" s="89">
        <f t="shared" si="31"/>
        <v>11.977777777777776</v>
      </c>
      <c r="C351" s="5">
        <f t="shared" si="30"/>
        <v>49.1</v>
      </c>
    </row>
    <row r="352" spans="1:3" x14ac:dyDescent="0.35">
      <c r="A352" s="88">
        <v>0.875</v>
      </c>
      <c r="B352" s="89">
        <f t="shared" si="31"/>
        <v>11.766666666666666</v>
      </c>
      <c r="C352" s="5">
        <f t="shared" si="30"/>
        <v>50.300000000000004</v>
      </c>
    </row>
    <row r="353" spans="1:3" x14ac:dyDescent="0.35">
      <c r="A353" s="88">
        <v>0.91666666666666663</v>
      </c>
      <c r="B353" s="89">
        <f t="shared" si="31"/>
        <v>10.652777777777779</v>
      </c>
      <c r="C353" s="5">
        <f t="shared" si="30"/>
        <v>52.400000000000006</v>
      </c>
    </row>
    <row r="354" spans="1:3" x14ac:dyDescent="0.35">
      <c r="A354" s="88">
        <v>0.95833333333333337</v>
      </c>
      <c r="B354" s="89">
        <f t="shared" si="31"/>
        <v>10.033333333333333</v>
      </c>
      <c r="C354" s="5">
        <f t="shared" si="30"/>
        <v>51.5</v>
      </c>
    </row>
    <row r="355" spans="1:3" x14ac:dyDescent="0.35">
      <c r="A355" s="88">
        <v>0</v>
      </c>
      <c r="B355" s="89">
        <f>Y65/3.6</f>
        <v>9.5666666666666664</v>
      </c>
      <c r="C355" s="5">
        <f t="shared" ref="C355:C378" si="32">X65*10</f>
        <v>53.099999999999994</v>
      </c>
    </row>
    <row r="356" spans="1:3" x14ac:dyDescent="0.35">
      <c r="A356" s="88">
        <v>4.1666666666666664E-2</v>
      </c>
      <c r="B356" s="89">
        <f t="shared" ref="B356:B378" si="33">Y66/3.6</f>
        <v>7.0694444444444438</v>
      </c>
      <c r="C356" s="5">
        <f t="shared" si="32"/>
        <v>54.5</v>
      </c>
    </row>
    <row r="357" spans="1:3" x14ac:dyDescent="0.35">
      <c r="A357" s="88">
        <v>8.3333333333333329E-2</v>
      </c>
      <c r="B357" s="89">
        <f t="shared" si="33"/>
        <v>5.0777777777777784</v>
      </c>
      <c r="C357" s="5">
        <f t="shared" si="32"/>
        <v>55.300000000000004</v>
      </c>
    </row>
    <row r="358" spans="1:3" x14ac:dyDescent="0.35">
      <c r="A358" s="88">
        <v>0.125</v>
      </c>
      <c r="B358" s="89">
        <f t="shared" si="33"/>
        <v>4.3916666666666666</v>
      </c>
      <c r="C358" s="5">
        <f t="shared" si="32"/>
        <v>55.099999999999994</v>
      </c>
    </row>
    <row r="359" spans="1:3" x14ac:dyDescent="0.35">
      <c r="A359" s="88">
        <v>0.16666666666666666</v>
      </c>
      <c r="B359" s="89">
        <f t="shared" si="33"/>
        <v>4.2527777777777782</v>
      </c>
      <c r="C359" s="5">
        <f t="shared" si="32"/>
        <v>55.4</v>
      </c>
    </row>
    <row r="360" spans="1:3" x14ac:dyDescent="0.35">
      <c r="A360" s="88">
        <v>0.20833333333333334</v>
      </c>
      <c r="B360" s="89">
        <f t="shared" si="33"/>
        <v>4.2333333333333334</v>
      </c>
      <c r="C360" s="5">
        <f t="shared" si="32"/>
        <v>55.8</v>
      </c>
    </row>
    <row r="361" spans="1:3" x14ac:dyDescent="0.35">
      <c r="A361" s="88">
        <v>0.25</v>
      </c>
      <c r="B361" s="89">
        <f t="shared" si="33"/>
        <v>5.5583333333333336</v>
      </c>
      <c r="C361" s="5">
        <f t="shared" si="32"/>
        <v>54.6</v>
      </c>
    </row>
    <row r="362" spans="1:3" x14ac:dyDescent="0.35">
      <c r="A362" s="88">
        <v>0.29166666666666669</v>
      </c>
      <c r="B362" s="89">
        <f t="shared" si="33"/>
        <v>8.0861111111111104</v>
      </c>
      <c r="C362" s="5">
        <f t="shared" si="32"/>
        <v>52.400000000000006</v>
      </c>
    </row>
    <row r="363" spans="1:3" x14ac:dyDescent="0.35">
      <c r="A363" s="88">
        <v>0.33333333333333331</v>
      </c>
      <c r="B363" s="89">
        <f t="shared" si="33"/>
        <v>10.783333333333333</v>
      </c>
      <c r="C363" s="5">
        <f t="shared" si="32"/>
        <v>51.4</v>
      </c>
    </row>
    <row r="364" spans="1:3" x14ac:dyDescent="0.35">
      <c r="A364" s="88">
        <v>0.375</v>
      </c>
      <c r="B364" s="89">
        <f t="shared" si="33"/>
        <v>9.7361111111111107</v>
      </c>
      <c r="C364" s="5">
        <f t="shared" si="32"/>
        <v>50.199999999999996</v>
      </c>
    </row>
    <row r="365" spans="1:3" x14ac:dyDescent="0.35">
      <c r="A365" s="88">
        <v>0.41666666666666669</v>
      </c>
      <c r="B365" s="89">
        <f t="shared" si="33"/>
        <v>9.5305555555555568</v>
      </c>
      <c r="C365" s="5">
        <f t="shared" si="32"/>
        <v>48.7</v>
      </c>
    </row>
    <row r="366" spans="1:3" x14ac:dyDescent="0.35">
      <c r="A366" s="88">
        <v>0.45833333333333331</v>
      </c>
      <c r="B366" s="89">
        <f t="shared" si="33"/>
        <v>10.469444444444443</v>
      </c>
      <c r="C366" s="5">
        <f t="shared" si="32"/>
        <v>48.099999999999994</v>
      </c>
    </row>
    <row r="367" spans="1:3" x14ac:dyDescent="0.35">
      <c r="A367" s="88">
        <v>0.5</v>
      </c>
      <c r="B367" s="89">
        <f t="shared" si="33"/>
        <v>10.302777777777779</v>
      </c>
      <c r="C367" s="5">
        <f t="shared" si="32"/>
        <v>49.900000000000006</v>
      </c>
    </row>
    <row r="368" spans="1:3" x14ac:dyDescent="0.35">
      <c r="A368" s="88">
        <v>0.54166666666666663</v>
      </c>
      <c r="B368" s="89">
        <f t="shared" si="33"/>
        <v>10.730555555555556</v>
      </c>
      <c r="C368" s="5">
        <f t="shared" si="32"/>
        <v>50</v>
      </c>
    </row>
    <row r="369" spans="1:3" x14ac:dyDescent="0.35">
      <c r="A369" s="88">
        <v>0.58333333333333337</v>
      </c>
      <c r="B369" s="89">
        <f t="shared" si="33"/>
        <v>10.466666666666667</v>
      </c>
      <c r="C369" s="5">
        <f t="shared" si="32"/>
        <v>50.599999999999994</v>
      </c>
    </row>
    <row r="370" spans="1:3" x14ac:dyDescent="0.35">
      <c r="A370" s="88">
        <v>0.625</v>
      </c>
      <c r="B370" s="89">
        <f t="shared" si="33"/>
        <v>10.930555555555555</v>
      </c>
      <c r="C370" s="5">
        <f t="shared" si="32"/>
        <v>50.199999999999996</v>
      </c>
    </row>
    <row r="371" spans="1:3" x14ac:dyDescent="0.35">
      <c r="A371" s="88">
        <v>0.66666666666666663</v>
      </c>
      <c r="B371" s="89">
        <f t="shared" si="33"/>
        <v>12.330555555555556</v>
      </c>
      <c r="C371" s="5">
        <f t="shared" si="32"/>
        <v>50.199999999999996</v>
      </c>
    </row>
    <row r="372" spans="1:3" x14ac:dyDescent="0.35">
      <c r="A372" s="88">
        <v>0.70833333333333337</v>
      </c>
      <c r="B372" s="89">
        <f t="shared" si="33"/>
        <v>11.933333333333334</v>
      </c>
      <c r="C372" s="5">
        <f t="shared" si="32"/>
        <v>50.5</v>
      </c>
    </row>
    <row r="373" spans="1:3" x14ac:dyDescent="0.35">
      <c r="A373" s="88">
        <v>0.75</v>
      </c>
      <c r="B373" s="89">
        <f t="shared" si="33"/>
        <v>11.686111111111112</v>
      </c>
      <c r="C373" s="5">
        <f t="shared" si="32"/>
        <v>49.3</v>
      </c>
    </row>
    <row r="374" spans="1:3" x14ac:dyDescent="0.35">
      <c r="A374" s="88">
        <v>0.79166666666666663</v>
      </c>
      <c r="B374" s="89">
        <f t="shared" si="33"/>
        <v>12.352777777777778</v>
      </c>
      <c r="C374" s="5">
        <f t="shared" si="32"/>
        <v>49.800000000000004</v>
      </c>
    </row>
    <row r="375" spans="1:3" x14ac:dyDescent="0.35">
      <c r="A375" s="88">
        <v>0.83333333333333337</v>
      </c>
      <c r="B375" s="89">
        <f t="shared" si="33"/>
        <v>12.258333333333333</v>
      </c>
      <c r="C375" s="5">
        <f t="shared" si="32"/>
        <v>49.900000000000006</v>
      </c>
    </row>
    <row r="376" spans="1:3" x14ac:dyDescent="0.35">
      <c r="A376" s="88">
        <v>0.875</v>
      </c>
      <c r="B376" s="89">
        <f t="shared" si="33"/>
        <v>12.024999999999999</v>
      </c>
      <c r="C376" s="5">
        <f t="shared" si="32"/>
        <v>50.199999999999996</v>
      </c>
    </row>
    <row r="377" spans="1:3" x14ac:dyDescent="0.35">
      <c r="A377" s="88">
        <v>0.91666666666666663</v>
      </c>
      <c r="B377" s="89">
        <f t="shared" si="33"/>
        <v>11.147222222222222</v>
      </c>
      <c r="C377" s="5">
        <f t="shared" si="32"/>
        <v>51.1</v>
      </c>
    </row>
    <row r="378" spans="1:3" x14ac:dyDescent="0.35">
      <c r="A378" s="88">
        <v>0.95833333333333337</v>
      </c>
      <c r="B378" s="89">
        <f t="shared" si="33"/>
        <v>10.952777777777778</v>
      </c>
      <c r="C378" s="5">
        <f t="shared" si="32"/>
        <v>51.5</v>
      </c>
    </row>
    <row r="379" spans="1:3" x14ac:dyDescent="0.35">
      <c r="A379" s="88">
        <v>0</v>
      </c>
      <c r="B379" s="89">
        <f>AA65/3.6</f>
        <v>9.4638888888888886</v>
      </c>
      <c r="C379" s="5">
        <f t="shared" ref="C379:C402" si="34">Z65*10</f>
        <v>52.300000000000004</v>
      </c>
    </row>
    <row r="380" spans="1:3" x14ac:dyDescent="0.35">
      <c r="A380" s="88">
        <v>4.1666666666666664E-2</v>
      </c>
      <c r="B380" s="89">
        <f t="shared" ref="B380:B402" si="35">AA66/3.6</f>
        <v>8.6055555555555561</v>
      </c>
      <c r="C380" s="5">
        <f t="shared" si="34"/>
        <v>54.1</v>
      </c>
    </row>
    <row r="381" spans="1:3" x14ac:dyDescent="0.35">
      <c r="A381" s="88">
        <v>8.3333333333333329E-2</v>
      </c>
      <c r="B381" s="89">
        <f t="shared" si="35"/>
        <v>6.0055555555555555</v>
      </c>
      <c r="C381" s="5">
        <f t="shared" si="34"/>
        <v>55.199999999999996</v>
      </c>
    </row>
    <row r="382" spans="1:3" x14ac:dyDescent="0.35">
      <c r="A382" s="88">
        <v>0.125</v>
      </c>
      <c r="B382" s="89">
        <f t="shared" si="35"/>
        <v>4.9333333333333336</v>
      </c>
      <c r="C382" s="5">
        <f t="shared" si="34"/>
        <v>55.8</v>
      </c>
    </row>
    <row r="383" spans="1:3" x14ac:dyDescent="0.35">
      <c r="A383" s="88">
        <v>0.16666666666666666</v>
      </c>
      <c r="B383" s="89">
        <f t="shared" si="35"/>
        <v>4.6444444444444439</v>
      </c>
      <c r="C383" s="5">
        <f t="shared" si="34"/>
        <v>55</v>
      </c>
    </row>
    <row r="384" spans="1:3" x14ac:dyDescent="0.35">
      <c r="A384" s="88">
        <v>0.20833333333333334</v>
      </c>
      <c r="B384" s="89">
        <f t="shared" si="35"/>
        <v>4.7444444444444436</v>
      </c>
      <c r="C384" s="5">
        <f t="shared" si="34"/>
        <v>55.8</v>
      </c>
    </row>
    <row r="385" spans="1:3" x14ac:dyDescent="0.35">
      <c r="A385" s="88">
        <v>0.25</v>
      </c>
      <c r="B385" s="89">
        <f t="shared" si="35"/>
        <v>4.7527777777777773</v>
      </c>
      <c r="C385" s="5">
        <f t="shared" si="34"/>
        <v>55.099999999999994</v>
      </c>
    </row>
    <row r="386" spans="1:3" x14ac:dyDescent="0.35">
      <c r="A386" s="88">
        <v>0.29166666666666669</v>
      </c>
      <c r="B386" s="89">
        <f t="shared" si="35"/>
        <v>6.8916666666666657</v>
      </c>
      <c r="C386" s="5">
        <f t="shared" si="34"/>
        <v>53</v>
      </c>
    </row>
    <row r="387" spans="1:3" x14ac:dyDescent="0.35">
      <c r="A387" s="88">
        <v>0.33333333333333331</v>
      </c>
      <c r="B387" s="89">
        <f t="shared" si="35"/>
        <v>9.8333333333333321</v>
      </c>
      <c r="C387" s="5">
        <f t="shared" si="34"/>
        <v>50.8</v>
      </c>
    </row>
    <row r="388" spans="1:3" x14ac:dyDescent="0.35">
      <c r="A388" s="88">
        <v>0.375</v>
      </c>
      <c r="B388" s="89">
        <f t="shared" si="35"/>
        <v>9.5972222222222214</v>
      </c>
      <c r="C388" s="5">
        <f t="shared" si="34"/>
        <v>51.5</v>
      </c>
    </row>
    <row r="389" spans="1:3" x14ac:dyDescent="0.35">
      <c r="A389" s="88">
        <v>0.41666666666666669</v>
      </c>
      <c r="B389" s="89">
        <f t="shared" si="35"/>
        <v>9.7416666666666671</v>
      </c>
      <c r="C389" s="5">
        <f t="shared" si="34"/>
        <v>51.4</v>
      </c>
    </row>
    <row r="390" spans="1:3" x14ac:dyDescent="0.35">
      <c r="A390" s="88">
        <v>0.45833333333333331</v>
      </c>
      <c r="B390" s="89">
        <f t="shared" si="35"/>
        <v>10.216666666666667</v>
      </c>
      <c r="C390" s="5">
        <f t="shared" si="34"/>
        <v>51.5</v>
      </c>
    </row>
    <row r="391" spans="1:3" x14ac:dyDescent="0.35">
      <c r="A391" s="88">
        <v>0.5</v>
      </c>
      <c r="B391" s="89">
        <f t="shared" si="35"/>
        <v>10.813888888888888</v>
      </c>
      <c r="C391" s="5">
        <f t="shared" si="34"/>
        <v>50.199999999999996</v>
      </c>
    </row>
    <row r="392" spans="1:3" x14ac:dyDescent="0.35">
      <c r="A392" s="88">
        <v>0.54166666666666663</v>
      </c>
      <c r="B392" s="89">
        <f t="shared" si="35"/>
        <v>10.766666666666666</v>
      </c>
      <c r="C392" s="5">
        <f t="shared" si="34"/>
        <v>51.1</v>
      </c>
    </row>
    <row r="393" spans="1:3" x14ac:dyDescent="0.35">
      <c r="A393" s="88">
        <v>0.58333333333333337</v>
      </c>
      <c r="B393" s="89">
        <f t="shared" si="35"/>
        <v>11.627777777777778</v>
      </c>
      <c r="C393" s="5">
        <f t="shared" si="34"/>
        <v>49.900000000000006</v>
      </c>
    </row>
    <row r="394" spans="1:3" x14ac:dyDescent="0.35">
      <c r="A394" s="88">
        <v>0.625</v>
      </c>
      <c r="B394" s="89">
        <f t="shared" si="35"/>
        <v>11.252777777777776</v>
      </c>
      <c r="C394" s="5">
        <f t="shared" si="34"/>
        <v>50.099999999999994</v>
      </c>
    </row>
    <row r="395" spans="1:3" x14ac:dyDescent="0.35">
      <c r="A395" s="88">
        <v>0.66666666666666663</v>
      </c>
      <c r="B395" s="89">
        <f t="shared" si="35"/>
        <v>10.41111111111111</v>
      </c>
      <c r="C395" s="5">
        <f t="shared" si="34"/>
        <v>51.5</v>
      </c>
    </row>
    <row r="396" spans="1:3" x14ac:dyDescent="0.35">
      <c r="A396" s="88">
        <v>0.70833333333333337</v>
      </c>
      <c r="B396" s="89">
        <f t="shared" si="35"/>
        <v>10.455555555555556</v>
      </c>
      <c r="C396" s="5">
        <f t="shared" si="34"/>
        <v>51.1</v>
      </c>
    </row>
    <row r="397" spans="1:3" x14ac:dyDescent="0.35">
      <c r="A397" s="88">
        <v>0.75</v>
      </c>
      <c r="B397" s="89">
        <f t="shared" si="35"/>
        <v>10.466666666666667</v>
      </c>
      <c r="C397" s="5">
        <f t="shared" si="34"/>
        <v>49.400000000000006</v>
      </c>
    </row>
    <row r="398" spans="1:3" x14ac:dyDescent="0.35">
      <c r="A398" s="88">
        <v>0.79166666666666663</v>
      </c>
      <c r="B398" s="89">
        <f t="shared" si="35"/>
        <v>11.205555555555556</v>
      </c>
      <c r="C398" s="5">
        <f t="shared" si="34"/>
        <v>48.2</v>
      </c>
    </row>
    <row r="399" spans="1:3" x14ac:dyDescent="0.35">
      <c r="A399" s="88">
        <v>0.83333333333333337</v>
      </c>
      <c r="B399" s="89">
        <f t="shared" si="35"/>
        <v>11.208333333333334</v>
      </c>
      <c r="C399" s="5">
        <f t="shared" si="34"/>
        <v>47.9</v>
      </c>
    </row>
    <row r="400" spans="1:3" x14ac:dyDescent="0.35">
      <c r="A400" s="88">
        <v>0.875</v>
      </c>
      <c r="B400" s="89">
        <f t="shared" si="35"/>
        <v>10.702777777777778</v>
      </c>
      <c r="C400" s="5">
        <f t="shared" si="34"/>
        <v>50.8</v>
      </c>
    </row>
    <row r="401" spans="1:3" x14ac:dyDescent="0.35">
      <c r="A401" s="88">
        <v>0.91666666666666663</v>
      </c>
      <c r="B401" s="89">
        <f t="shared" si="35"/>
        <v>10.263888888888889</v>
      </c>
      <c r="C401" s="5">
        <f t="shared" si="34"/>
        <v>51.7</v>
      </c>
    </row>
    <row r="402" spans="1:3" x14ac:dyDescent="0.35">
      <c r="A402" s="88">
        <v>0.95833333333333337</v>
      </c>
      <c r="B402" s="89">
        <f t="shared" si="35"/>
        <v>9.5055555555555546</v>
      </c>
      <c r="C402" s="5">
        <f t="shared" si="34"/>
        <v>52</v>
      </c>
    </row>
    <row r="403" spans="1:3" x14ac:dyDescent="0.35">
      <c r="A403" s="88">
        <v>0</v>
      </c>
      <c r="B403" s="89">
        <f>AC65/3.6</f>
        <v>8.9250000000000007</v>
      </c>
      <c r="C403" s="5">
        <f t="shared" ref="C403:C426" si="36">AB65*10</f>
        <v>53.099999999999994</v>
      </c>
    </row>
    <row r="404" spans="1:3" x14ac:dyDescent="0.35">
      <c r="A404" s="88">
        <v>4.1666666666666664E-2</v>
      </c>
      <c r="B404" s="89">
        <f t="shared" ref="B404:B426" si="37">AC66/3.6</f>
        <v>8.25</v>
      </c>
      <c r="C404" s="5">
        <f t="shared" si="36"/>
        <v>54.1</v>
      </c>
    </row>
    <row r="405" spans="1:3" x14ac:dyDescent="0.35">
      <c r="A405" s="88">
        <v>8.3333333333333329E-2</v>
      </c>
      <c r="B405" s="89">
        <f t="shared" si="37"/>
        <v>6.0777777777777775</v>
      </c>
      <c r="C405" s="5">
        <f t="shared" si="36"/>
        <v>55.599999999999994</v>
      </c>
    </row>
    <row r="406" spans="1:3" x14ac:dyDescent="0.35">
      <c r="A406" s="88">
        <v>0.125</v>
      </c>
      <c r="B406" s="89">
        <f t="shared" si="37"/>
        <v>4.7750000000000004</v>
      </c>
      <c r="C406" s="5">
        <f t="shared" si="36"/>
        <v>56.6</v>
      </c>
    </row>
    <row r="407" spans="1:3" x14ac:dyDescent="0.35">
      <c r="A407" s="88">
        <v>0.16666666666666666</v>
      </c>
      <c r="B407" s="89">
        <f t="shared" si="37"/>
        <v>4.5055555555555555</v>
      </c>
      <c r="C407" s="5">
        <f t="shared" si="36"/>
        <v>56.6</v>
      </c>
    </row>
    <row r="408" spans="1:3" x14ac:dyDescent="0.35">
      <c r="A408" s="88">
        <v>0.20833333333333334</v>
      </c>
      <c r="B408" s="89">
        <f t="shared" si="37"/>
        <v>4.7777777777777777</v>
      </c>
      <c r="C408" s="5">
        <f t="shared" si="36"/>
        <v>56.3</v>
      </c>
    </row>
    <row r="409" spans="1:3" x14ac:dyDescent="0.35">
      <c r="A409" s="88">
        <v>0.25</v>
      </c>
      <c r="B409" s="89">
        <f t="shared" si="37"/>
        <v>4.6833333333333327</v>
      </c>
      <c r="C409" s="5">
        <f t="shared" si="36"/>
        <v>56.3</v>
      </c>
    </row>
    <row r="410" spans="1:3" x14ac:dyDescent="0.35">
      <c r="A410" s="88">
        <v>0.29166666666666669</v>
      </c>
      <c r="B410" s="89">
        <f t="shared" si="37"/>
        <v>6.1083333333333325</v>
      </c>
      <c r="C410" s="5">
        <f t="shared" si="36"/>
        <v>54.900000000000006</v>
      </c>
    </row>
    <row r="411" spans="1:3" x14ac:dyDescent="0.35">
      <c r="A411" s="88">
        <v>0.33333333333333331</v>
      </c>
      <c r="B411" s="89">
        <f t="shared" si="37"/>
        <v>7.4777777777777779</v>
      </c>
      <c r="C411" s="5">
        <f t="shared" si="36"/>
        <v>53.9</v>
      </c>
    </row>
    <row r="412" spans="1:3" x14ac:dyDescent="0.35">
      <c r="A412" s="88">
        <v>0.375</v>
      </c>
      <c r="B412" s="89">
        <f t="shared" si="37"/>
        <v>8.8222222222222229</v>
      </c>
      <c r="C412" s="5">
        <f t="shared" si="36"/>
        <v>52.400000000000006</v>
      </c>
    </row>
    <row r="413" spans="1:3" x14ac:dyDescent="0.35">
      <c r="A413" s="88">
        <v>0.41666666666666669</v>
      </c>
      <c r="B413" s="89">
        <f t="shared" si="37"/>
        <v>10.83888888888889</v>
      </c>
      <c r="C413" s="5">
        <f t="shared" si="36"/>
        <v>50</v>
      </c>
    </row>
    <row r="414" spans="1:3" x14ac:dyDescent="0.35">
      <c r="A414" s="88">
        <v>0.45833333333333331</v>
      </c>
      <c r="B414" s="89">
        <f t="shared" si="37"/>
        <v>12.241666666666667</v>
      </c>
      <c r="C414" s="5">
        <f t="shared" si="36"/>
        <v>49</v>
      </c>
    </row>
    <row r="415" spans="1:3" x14ac:dyDescent="0.35">
      <c r="A415" s="88">
        <v>0.5</v>
      </c>
      <c r="B415" s="89">
        <f t="shared" si="37"/>
        <v>13.869444444444444</v>
      </c>
      <c r="C415" s="5">
        <f t="shared" si="36"/>
        <v>46.3</v>
      </c>
    </row>
    <row r="416" spans="1:3" x14ac:dyDescent="0.35">
      <c r="A416" s="88">
        <v>0.54166666666666663</v>
      </c>
      <c r="B416" s="89">
        <f t="shared" si="37"/>
        <v>13.933333333333332</v>
      </c>
      <c r="C416" s="5">
        <f t="shared" si="36"/>
        <v>46.900000000000006</v>
      </c>
    </row>
    <row r="417" spans="1:3" x14ac:dyDescent="0.35">
      <c r="A417" s="88">
        <v>0.58333333333333337</v>
      </c>
      <c r="B417" s="89">
        <f t="shared" si="37"/>
        <v>12.919444444444444</v>
      </c>
      <c r="C417" s="5">
        <f t="shared" si="36"/>
        <v>48.5</v>
      </c>
    </row>
    <row r="418" spans="1:3" x14ac:dyDescent="0.35">
      <c r="A418" s="88">
        <v>0.625</v>
      </c>
      <c r="B418" s="89">
        <f t="shared" si="37"/>
        <v>11.283333333333333</v>
      </c>
      <c r="C418" s="5">
        <f t="shared" si="36"/>
        <v>49.800000000000004</v>
      </c>
    </row>
    <row r="419" spans="1:3" x14ac:dyDescent="0.35">
      <c r="A419" s="88">
        <v>0.66666666666666663</v>
      </c>
      <c r="B419" s="89">
        <f t="shared" si="37"/>
        <v>11.622222222222224</v>
      </c>
      <c r="C419" s="5">
        <f t="shared" si="36"/>
        <v>49.3</v>
      </c>
    </row>
    <row r="420" spans="1:3" x14ac:dyDescent="0.35">
      <c r="A420" s="88">
        <v>0.70833333333333337</v>
      </c>
      <c r="B420" s="89">
        <f t="shared" si="37"/>
        <v>10.972222222222221</v>
      </c>
      <c r="C420" s="5">
        <f t="shared" si="36"/>
        <v>51.2</v>
      </c>
    </row>
    <row r="421" spans="1:3" x14ac:dyDescent="0.35">
      <c r="A421" s="88">
        <v>0.75</v>
      </c>
      <c r="B421" s="89">
        <f t="shared" si="37"/>
        <v>11.35</v>
      </c>
      <c r="C421" s="5">
        <f t="shared" si="36"/>
        <v>50.300000000000004</v>
      </c>
    </row>
    <row r="422" spans="1:3" x14ac:dyDescent="0.35">
      <c r="A422" s="88">
        <v>0.79166666666666663</v>
      </c>
      <c r="B422" s="89">
        <f t="shared" si="37"/>
        <v>11.744444444444445</v>
      </c>
      <c r="C422" s="5">
        <f t="shared" si="36"/>
        <v>48.6</v>
      </c>
    </row>
    <row r="423" spans="1:3" x14ac:dyDescent="0.35">
      <c r="A423" s="88">
        <v>0.83333333333333337</v>
      </c>
      <c r="B423" s="89">
        <f t="shared" si="37"/>
        <v>11.997222222222222</v>
      </c>
      <c r="C423" s="5">
        <f t="shared" si="36"/>
        <v>48</v>
      </c>
    </row>
    <row r="424" spans="1:3" x14ac:dyDescent="0.35">
      <c r="A424" s="88">
        <v>0.875</v>
      </c>
      <c r="B424" s="89">
        <f t="shared" si="37"/>
        <v>10.622222222222222</v>
      </c>
      <c r="C424" s="5">
        <f t="shared" si="36"/>
        <v>49.699999999999996</v>
      </c>
    </row>
    <row r="425" spans="1:3" x14ac:dyDescent="0.35">
      <c r="A425" s="88">
        <v>0.91666666666666663</v>
      </c>
      <c r="B425" s="89">
        <f t="shared" si="37"/>
        <v>10.241666666666665</v>
      </c>
      <c r="C425" s="5">
        <f t="shared" si="36"/>
        <v>51.8</v>
      </c>
    </row>
    <row r="426" spans="1:3" x14ac:dyDescent="0.35">
      <c r="A426" s="88">
        <v>0.95833333333333337</v>
      </c>
      <c r="B426" s="89">
        <f t="shared" si="37"/>
        <v>9.6416666666666675</v>
      </c>
      <c r="C426" s="5">
        <f t="shared" si="36"/>
        <v>51.7</v>
      </c>
    </row>
    <row r="427" spans="1:3" x14ac:dyDescent="0.35">
      <c r="A427" s="88">
        <v>0</v>
      </c>
      <c r="B427" s="89">
        <f>AE65/3.6</f>
        <v>9.3888888888888875</v>
      </c>
      <c r="C427" s="5">
        <f t="shared" ref="C427:C450" si="38">AD65*10</f>
        <v>52.9</v>
      </c>
    </row>
    <row r="428" spans="1:3" x14ac:dyDescent="0.35">
      <c r="A428" s="88">
        <v>4.1666666666666664E-2</v>
      </c>
      <c r="B428" s="89">
        <f t="shared" ref="B428:B450" si="39">AE66/3.6</f>
        <v>8.1749999999999989</v>
      </c>
      <c r="C428" s="5">
        <f t="shared" si="38"/>
        <v>54.5</v>
      </c>
    </row>
    <row r="429" spans="1:3" x14ac:dyDescent="0.35">
      <c r="A429" s="88">
        <v>8.3333333333333329E-2</v>
      </c>
      <c r="B429" s="89">
        <f t="shared" si="39"/>
        <v>6.0472222222222216</v>
      </c>
      <c r="C429" s="5">
        <f t="shared" si="38"/>
        <v>55.5</v>
      </c>
    </row>
    <row r="430" spans="1:3" x14ac:dyDescent="0.35">
      <c r="A430" s="88">
        <v>0.125</v>
      </c>
      <c r="B430" s="89">
        <f t="shared" si="39"/>
        <v>4.8027777777777771</v>
      </c>
      <c r="C430" s="5">
        <f t="shared" si="38"/>
        <v>56</v>
      </c>
    </row>
    <row r="431" spans="1:3" x14ac:dyDescent="0.35">
      <c r="A431" s="88">
        <v>0.16666666666666666</v>
      </c>
      <c r="B431" s="89">
        <f t="shared" si="39"/>
        <v>4.3916666666666666</v>
      </c>
      <c r="C431" s="5">
        <f t="shared" si="38"/>
        <v>56.5</v>
      </c>
    </row>
    <row r="432" spans="1:3" x14ac:dyDescent="0.35">
      <c r="A432" s="88">
        <v>0.20833333333333334</v>
      </c>
      <c r="B432" s="89">
        <f t="shared" si="39"/>
        <v>4.6944444444444438</v>
      </c>
      <c r="C432" s="5">
        <f t="shared" si="38"/>
        <v>56.6</v>
      </c>
    </row>
    <row r="433" spans="1:3" x14ac:dyDescent="0.35">
      <c r="A433" s="88">
        <v>0.25</v>
      </c>
      <c r="B433" s="89">
        <f t="shared" si="39"/>
        <v>4.8638888888888889</v>
      </c>
      <c r="C433" s="5">
        <f t="shared" si="38"/>
        <v>56.1</v>
      </c>
    </row>
    <row r="434" spans="1:3" x14ac:dyDescent="0.35">
      <c r="A434" s="88">
        <v>0.29166666666666669</v>
      </c>
      <c r="B434" s="89">
        <f t="shared" si="39"/>
        <v>5.0027777777777782</v>
      </c>
      <c r="C434" s="5">
        <f t="shared" si="38"/>
        <v>55.199999999999996</v>
      </c>
    </row>
    <row r="435" spans="1:3" x14ac:dyDescent="0.35">
      <c r="A435" s="88">
        <v>0.33333333333333331</v>
      </c>
      <c r="B435" s="89">
        <f t="shared" si="39"/>
        <v>6.2472222222222218</v>
      </c>
      <c r="C435" s="5">
        <f t="shared" si="38"/>
        <v>54.400000000000006</v>
      </c>
    </row>
    <row r="436" spans="1:3" x14ac:dyDescent="0.35">
      <c r="A436" s="88">
        <v>0.375</v>
      </c>
      <c r="B436" s="89">
        <f t="shared" si="39"/>
        <v>7.5666666666666664</v>
      </c>
      <c r="C436" s="5">
        <f t="shared" si="38"/>
        <v>53.8</v>
      </c>
    </row>
    <row r="437" spans="1:3" x14ac:dyDescent="0.35">
      <c r="A437" s="88">
        <v>0.41666666666666669</v>
      </c>
      <c r="B437" s="89">
        <f t="shared" si="39"/>
        <v>8.5250000000000004</v>
      </c>
      <c r="C437" s="5">
        <f t="shared" si="38"/>
        <v>51.5</v>
      </c>
    </row>
    <row r="438" spans="1:3" x14ac:dyDescent="0.35">
      <c r="A438" s="88">
        <v>0.45833333333333331</v>
      </c>
      <c r="B438" s="89">
        <f t="shared" si="39"/>
        <v>10.047222222222222</v>
      </c>
      <c r="C438" s="5">
        <f t="shared" si="38"/>
        <v>49.900000000000006</v>
      </c>
    </row>
    <row r="439" spans="1:3" x14ac:dyDescent="0.35">
      <c r="A439" s="88">
        <v>0.5</v>
      </c>
      <c r="B439" s="89">
        <f t="shared" si="39"/>
        <v>11.733333333333334</v>
      </c>
      <c r="C439" s="5">
        <f t="shared" si="38"/>
        <v>48.9</v>
      </c>
    </row>
    <row r="440" spans="1:3" x14ac:dyDescent="0.35">
      <c r="A440" s="88">
        <v>0.54166666666666663</v>
      </c>
      <c r="B440" s="89">
        <f t="shared" si="39"/>
        <v>12.174999999999999</v>
      </c>
      <c r="C440" s="5">
        <f t="shared" si="38"/>
        <v>48.6</v>
      </c>
    </row>
    <row r="441" spans="1:3" x14ac:dyDescent="0.35">
      <c r="A441" s="88">
        <v>0.58333333333333337</v>
      </c>
      <c r="B441" s="89">
        <f t="shared" si="39"/>
        <v>12.547222222222222</v>
      </c>
      <c r="C441" s="5">
        <f t="shared" si="38"/>
        <v>48.8</v>
      </c>
    </row>
    <row r="442" spans="1:3" x14ac:dyDescent="0.35">
      <c r="A442" s="88">
        <v>0.625</v>
      </c>
      <c r="B442" s="89">
        <f t="shared" si="39"/>
        <v>11.977777777777776</v>
      </c>
      <c r="C442" s="5">
        <f t="shared" si="38"/>
        <v>49.6</v>
      </c>
    </row>
    <row r="443" spans="1:3" x14ac:dyDescent="0.35">
      <c r="A443" s="88">
        <v>0.66666666666666663</v>
      </c>
      <c r="B443" s="89">
        <f t="shared" si="39"/>
        <v>12.455555555555556</v>
      </c>
      <c r="C443" s="5">
        <f t="shared" si="38"/>
        <v>49.900000000000006</v>
      </c>
    </row>
    <row r="444" spans="1:3" x14ac:dyDescent="0.35">
      <c r="A444" s="88">
        <v>0.70833333333333337</v>
      </c>
      <c r="B444" s="89">
        <f t="shared" si="39"/>
        <v>12.816666666666666</v>
      </c>
      <c r="C444" s="5">
        <f t="shared" si="38"/>
        <v>50.4</v>
      </c>
    </row>
    <row r="445" spans="1:3" x14ac:dyDescent="0.35">
      <c r="A445" s="88">
        <v>0.75</v>
      </c>
      <c r="B445" s="89">
        <f t="shared" si="39"/>
        <v>10.741666666666667</v>
      </c>
      <c r="C445" s="5">
        <f t="shared" si="38"/>
        <v>49.5</v>
      </c>
    </row>
    <row r="446" spans="1:3" x14ac:dyDescent="0.35">
      <c r="A446" s="88">
        <v>0.79166666666666663</v>
      </c>
      <c r="B446" s="89">
        <f t="shared" si="39"/>
        <v>11.941666666666666</v>
      </c>
      <c r="C446" s="5">
        <f t="shared" si="38"/>
        <v>49.800000000000004</v>
      </c>
    </row>
    <row r="447" spans="1:3" x14ac:dyDescent="0.35">
      <c r="A447" s="88">
        <v>0.83333333333333337</v>
      </c>
      <c r="B447" s="89">
        <f t="shared" si="39"/>
        <v>12.327777777777778</v>
      </c>
      <c r="C447" s="5">
        <f t="shared" si="38"/>
        <v>49.800000000000004</v>
      </c>
    </row>
    <row r="448" spans="1:3" x14ac:dyDescent="0.35">
      <c r="A448" s="88">
        <v>0.875</v>
      </c>
      <c r="B448" s="89">
        <f t="shared" si="39"/>
        <v>11.894444444444444</v>
      </c>
      <c r="C448" s="5">
        <f t="shared" si="38"/>
        <v>48.4</v>
      </c>
    </row>
    <row r="449" spans="1:3" x14ac:dyDescent="0.35">
      <c r="A449" s="88">
        <v>0.91666666666666663</v>
      </c>
      <c r="B449" s="89">
        <f t="shared" si="39"/>
        <v>10.841666666666667</v>
      </c>
      <c r="C449" s="5">
        <f t="shared" si="38"/>
        <v>49</v>
      </c>
    </row>
    <row r="450" spans="1:3" x14ac:dyDescent="0.35">
      <c r="A450" s="88">
        <v>0.95833333333333337</v>
      </c>
      <c r="B450" s="89">
        <f t="shared" si="39"/>
        <v>9.8055555555555554</v>
      </c>
      <c r="C450" s="5">
        <f t="shared" si="38"/>
        <v>49.6</v>
      </c>
    </row>
    <row r="451" spans="1:3" x14ac:dyDescent="0.35">
      <c r="A451" s="88">
        <v>0</v>
      </c>
      <c r="B451" s="89">
        <f>AG65/3.6</f>
        <v>9.6222222222222218</v>
      </c>
      <c r="C451" s="5">
        <f t="shared" ref="C451:C474" si="40">AF65*10</f>
        <v>51.1</v>
      </c>
    </row>
    <row r="452" spans="1:3" x14ac:dyDescent="0.35">
      <c r="A452" s="88">
        <v>4.1666666666666664E-2</v>
      </c>
      <c r="B452" s="89">
        <f t="shared" ref="B452:B474" si="41">AG66/3.6</f>
        <v>9.0361111111111114</v>
      </c>
      <c r="C452" s="5">
        <f t="shared" si="40"/>
        <v>51.7</v>
      </c>
    </row>
    <row r="453" spans="1:3" x14ac:dyDescent="0.35">
      <c r="A453" s="88">
        <v>8.3333333333333329E-2</v>
      </c>
      <c r="B453" s="89">
        <f t="shared" si="41"/>
        <v>7.5722222222222229</v>
      </c>
      <c r="C453" s="5">
        <f t="shared" si="40"/>
        <v>54.400000000000006</v>
      </c>
    </row>
    <row r="454" spans="1:3" x14ac:dyDescent="0.35">
      <c r="A454" s="88">
        <v>0.125</v>
      </c>
      <c r="B454" s="89">
        <f t="shared" si="41"/>
        <v>4.833333333333333</v>
      </c>
      <c r="C454" s="5">
        <f t="shared" si="40"/>
        <v>55.099999999999994</v>
      </c>
    </row>
    <row r="455" spans="1:3" x14ac:dyDescent="0.35">
      <c r="A455" s="88">
        <v>0.16666666666666666</v>
      </c>
      <c r="B455" s="89">
        <f t="shared" si="41"/>
        <v>4.3388888888888886</v>
      </c>
      <c r="C455" s="5">
        <f t="shared" si="40"/>
        <v>55.9</v>
      </c>
    </row>
    <row r="456" spans="1:3" x14ac:dyDescent="0.35">
      <c r="A456" s="88">
        <v>0.20833333333333334</v>
      </c>
      <c r="B456" s="89">
        <f t="shared" si="41"/>
        <v>4.208333333333333</v>
      </c>
      <c r="C456" s="5">
        <f t="shared" si="40"/>
        <v>56.1</v>
      </c>
    </row>
    <row r="457" spans="1:3" x14ac:dyDescent="0.35">
      <c r="A457" s="88">
        <v>0.25</v>
      </c>
      <c r="B457" s="89">
        <f t="shared" si="41"/>
        <v>4.4361111111111109</v>
      </c>
      <c r="C457" s="5">
        <f t="shared" si="40"/>
        <v>55.8</v>
      </c>
    </row>
    <row r="458" spans="1:3" x14ac:dyDescent="0.35">
      <c r="A458" s="88">
        <v>0.29166666666666669</v>
      </c>
      <c r="B458" s="89">
        <f t="shared" si="41"/>
        <v>5.0972222222222223</v>
      </c>
      <c r="C458" s="5">
        <f t="shared" si="40"/>
        <v>55.4</v>
      </c>
    </row>
    <row r="459" spans="1:3" x14ac:dyDescent="0.35">
      <c r="A459" s="88">
        <v>0.33333333333333331</v>
      </c>
      <c r="B459" s="89">
        <f t="shared" si="41"/>
        <v>5.6722222222222225</v>
      </c>
      <c r="C459" s="5">
        <f t="shared" si="40"/>
        <v>55.099999999999994</v>
      </c>
    </row>
    <row r="460" spans="1:3" x14ac:dyDescent="0.35">
      <c r="A460" s="88">
        <v>0.375</v>
      </c>
      <c r="B460" s="89">
        <f t="shared" si="41"/>
        <v>7.9916666666666663</v>
      </c>
      <c r="C460" s="5">
        <f t="shared" si="40"/>
        <v>53</v>
      </c>
    </row>
    <row r="461" spans="1:3" x14ac:dyDescent="0.35">
      <c r="A461" s="88">
        <v>0.41666666666666669</v>
      </c>
      <c r="B461" s="89">
        <f t="shared" si="41"/>
        <v>10.558333333333332</v>
      </c>
      <c r="C461" s="5">
        <f t="shared" si="40"/>
        <v>50.9</v>
      </c>
    </row>
    <row r="462" spans="1:3" x14ac:dyDescent="0.35">
      <c r="A462" s="88">
        <v>0.45833333333333331</v>
      </c>
      <c r="B462" s="89">
        <f t="shared" si="41"/>
        <v>12.430555555555555</v>
      </c>
      <c r="C462" s="5">
        <f t="shared" si="40"/>
        <v>48.7</v>
      </c>
    </row>
    <row r="463" spans="1:3" x14ac:dyDescent="0.35">
      <c r="A463" s="88">
        <v>0.5</v>
      </c>
      <c r="B463" s="89">
        <f t="shared" si="41"/>
        <v>13.680555555555555</v>
      </c>
      <c r="C463" s="5">
        <f t="shared" si="40"/>
        <v>46.4</v>
      </c>
    </row>
    <row r="464" spans="1:3" x14ac:dyDescent="0.35">
      <c r="A464" s="88">
        <v>0.54166666666666663</v>
      </c>
      <c r="B464" s="89">
        <f t="shared" si="41"/>
        <v>14.180555555555554</v>
      </c>
      <c r="C464" s="5">
        <f t="shared" si="40"/>
        <v>46</v>
      </c>
    </row>
    <row r="465" spans="1:3" x14ac:dyDescent="0.35">
      <c r="A465" s="88">
        <v>0.58333333333333337</v>
      </c>
      <c r="B465" s="89">
        <f t="shared" si="41"/>
        <v>13.841666666666665</v>
      </c>
      <c r="C465" s="5">
        <f t="shared" si="40"/>
        <v>47.5</v>
      </c>
    </row>
    <row r="466" spans="1:3" x14ac:dyDescent="0.35">
      <c r="A466" s="88">
        <v>0.625</v>
      </c>
      <c r="B466" s="89">
        <f t="shared" si="41"/>
        <v>12.844444444444445</v>
      </c>
      <c r="C466" s="5">
        <f t="shared" si="40"/>
        <v>48.5</v>
      </c>
    </row>
    <row r="467" spans="1:3" x14ac:dyDescent="0.35">
      <c r="A467" s="88">
        <v>0.66666666666666663</v>
      </c>
      <c r="B467" s="89">
        <f t="shared" si="41"/>
        <v>11.538888888888888</v>
      </c>
      <c r="C467" s="5">
        <f t="shared" si="40"/>
        <v>49.699999999999996</v>
      </c>
    </row>
    <row r="468" spans="1:3" x14ac:dyDescent="0.35">
      <c r="A468" s="88">
        <v>0.70833333333333337</v>
      </c>
      <c r="B468" s="89">
        <f t="shared" si="41"/>
        <v>12.233333333333333</v>
      </c>
      <c r="C468" s="5">
        <f t="shared" si="40"/>
        <v>49.3</v>
      </c>
    </row>
    <row r="469" spans="1:3" x14ac:dyDescent="0.35">
      <c r="A469" s="88">
        <v>0.75</v>
      </c>
      <c r="B469" s="89">
        <f t="shared" si="41"/>
        <v>12.608333333333333</v>
      </c>
      <c r="C469" s="5">
        <f t="shared" si="40"/>
        <v>48.8</v>
      </c>
    </row>
    <row r="470" spans="1:3" x14ac:dyDescent="0.35">
      <c r="A470" s="88">
        <v>0.79166666666666663</v>
      </c>
      <c r="B470" s="89">
        <f t="shared" si="41"/>
        <v>12.847222222222221</v>
      </c>
      <c r="C470" s="5">
        <f t="shared" si="40"/>
        <v>48.7</v>
      </c>
    </row>
    <row r="471" spans="1:3" x14ac:dyDescent="0.35">
      <c r="A471" s="88">
        <v>0.83333333333333337</v>
      </c>
      <c r="B471" s="89">
        <f t="shared" si="41"/>
        <v>13.044444444444444</v>
      </c>
      <c r="C471" s="5">
        <f t="shared" si="40"/>
        <v>48.7</v>
      </c>
    </row>
    <row r="472" spans="1:3" x14ac:dyDescent="0.35">
      <c r="A472" s="88">
        <v>0.875</v>
      </c>
      <c r="B472" s="89">
        <f t="shared" si="41"/>
        <v>12.494444444444444</v>
      </c>
      <c r="C472" s="5">
        <f t="shared" si="40"/>
        <v>49.900000000000006</v>
      </c>
    </row>
    <row r="473" spans="1:3" x14ac:dyDescent="0.35">
      <c r="A473" s="88">
        <v>0.91666666666666663</v>
      </c>
      <c r="B473" s="89">
        <f t="shared" si="41"/>
        <v>12.208333333333334</v>
      </c>
      <c r="C473" s="5">
        <f t="shared" si="40"/>
        <v>48</v>
      </c>
    </row>
    <row r="474" spans="1:3" x14ac:dyDescent="0.35">
      <c r="A474" s="88">
        <v>0.95833333333333337</v>
      </c>
      <c r="B474" s="89">
        <f t="shared" si="41"/>
        <v>11.269444444444444</v>
      </c>
      <c r="C474" s="5">
        <f t="shared" si="40"/>
        <v>49.3</v>
      </c>
    </row>
  </sheetData>
  <mergeCells count="31">
    <mergeCell ref="B18:E18"/>
    <mergeCell ref="A19:A20"/>
    <mergeCell ref="B19:B20"/>
    <mergeCell ref="C19:C20"/>
    <mergeCell ref="A22:A23"/>
    <mergeCell ref="B22:B23"/>
    <mergeCell ref="C22:C23"/>
    <mergeCell ref="H63:I63"/>
    <mergeCell ref="B31:B32"/>
    <mergeCell ref="C31:C32"/>
    <mergeCell ref="B35:B36"/>
    <mergeCell ref="C35:C36"/>
    <mergeCell ref="B38:B39"/>
    <mergeCell ref="C38:C39"/>
    <mergeCell ref="B40:B41"/>
    <mergeCell ref="C40:C41"/>
    <mergeCell ref="B63:C63"/>
    <mergeCell ref="D63:E63"/>
    <mergeCell ref="F63:G63"/>
    <mergeCell ref="AF63:AG63"/>
    <mergeCell ref="J63:K63"/>
    <mergeCell ref="L63:M63"/>
    <mergeCell ref="N63:O63"/>
    <mergeCell ref="P63:Q63"/>
    <mergeCell ref="R63:S63"/>
    <mergeCell ref="T63:U63"/>
    <mergeCell ref="V63:W63"/>
    <mergeCell ref="X63:Y63"/>
    <mergeCell ref="Z63:AA63"/>
    <mergeCell ref="AB63:AC63"/>
    <mergeCell ref="AD63:AE6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6BFB59621223041ACA26C1625C88120" ma:contentTypeVersion="1" ma:contentTypeDescription="Yeni belge oluşturun." ma:contentTypeScope="" ma:versionID="d640aabe8aa7dfcf6ddfc0e8f64e7d9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9C4BF88-0A76-4C6E-828B-66A66C13B664}"/>
</file>

<file path=customXml/itemProps2.xml><?xml version="1.0" encoding="utf-8"?>
<ds:datastoreItem xmlns:ds="http://schemas.openxmlformats.org/officeDocument/2006/customXml" ds:itemID="{1A759010-4B88-4D31-B336-E55C0B6E37A4}"/>
</file>

<file path=customXml/itemProps3.xml><?xml version="1.0" encoding="utf-8"?>
<ds:datastoreItem xmlns:ds="http://schemas.openxmlformats.org/officeDocument/2006/customXml" ds:itemID="{7EC61FE2-FA45-400F-B807-3134DA510A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MNF Analiz Örnek</vt:lpstr>
    </vt:vector>
  </TitlesOfParts>
  <Company>By CEYLAN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nerde</dc:creator>
  <cp:lastModifiedBy>Lenovo</cp:lastModifiedBy>
  <dcterms:created xsi:type="dcterms:W3CDTF">2020-02-28T17:55:12Z</dcterms:created>
  <dcterms:modified xsi:type="dcterms:W3CDTF">2023-08-22T15:39:55Z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0x01010046BFB59621223041ACA26C1625C88120</vt:lpwstr>
  </property>
</Properties>
</file>