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525" windowWidth="14400" windowHeight="12120" tabRatio="111" activeTab="0"/>
  </bookViews>
  <sheets>
    <sheet name="3.2 YHGS Envanteri" sheetId="1" r:id="rId1"/>
  </sheets>
  <definedNames>
    <definedName name="_xlnm.Print_Area" localSheetId="0">'3.2 YHGS Envanteri'!$A$1:$AI$165</definedName>
  </definedNames>
  <calcPr fullCalcOnLoad="1"/>
</workbook>
</file>

<file path=xl/sharedStrings.xml><?xml version="1.0" encoding="utf-8"?>
<sst xmlns="http://schemas.openxmlformats.org/spreadsheetml/2006/main" count="433" uniqueCount="279">
  <si>
    <t>Adana</t>
  </si>
  <si>
    <t xml:space="preserve">Maraş Hançerderesi </t>
  </si>
  <si>
    <t>Y. Keçisi</t>
  </si>
  <si>
    <t>Seyhan Baraj Gölü</t>
  </si>
  <si>
    <t xml:space="preserve">Pozantı Karanfildağ </t>
  </si>
  <si>
    <t>Sandıklı Akdağ</t>
  </si>
  <si>
    <t>Geyik</t>
  </si>
  <si>
    <t>Ankara</t>
  </si>
  <si>
    <t>Beypazarı Kapaklı</t>
  </si>
  <si>
    <t>Nallıhan Emremsultan</t>
  </si>
  <si>
    <t>Y. Koyunu</t>
  </si>
  <si>
    <t>Keklik/Tavşan</t>
  </si>
  <si>
    <t>Nallıhan Saçak</t>
  </si>
  <si>
    <t>Antalya</t>
  </si>
  <si>
    <t xml:space="preserve">Akseki İbradı Üzümdere </t>
  </si>
  <si>
    <t xml:space="preserve">Alanya Dimçayı </t>
  </si>
  <si>
    <t xml:space="preserve">Cevizli Gidengelmez Dağı </t>
  </si>
  <si>
    <t xml:space="preserve">Düzlerçamı </t>
  </si>
  <si>
    <t>Alageyik</t>
  </si>
  <si>
    <t xml:space="preserve">Gündoğmuş </t>
  </si>
  <si>
    <t xml:space="preserve">Kaş Kıbrıs Çayı </t>
  </si>
  <si>
    <t xml:space="preserve">Sarıkaya </t>
  </si>
  <si>
    <t xml:space="preserve">Sivridağ </t>
  </si>
  <si>
    <t>Posof</t>
  </si>
  <si>
    <t>Dağ Horozu</t>
  </si>
  <si>
    <t>Yusufeli Çoruh Vadisi</t>
  </si>
  <si>
    <t>Y.Keçisi</t>
  </si>
  <si>
    <t xml:space="preserve">Urkeklik/Vaşak </t>
  </si>
  <si>
    <t>Balıkesir</t>
  </si>
  <si>
    <t>Kütahya Akdağ</t>
  </si>
  <si>
    <t xml:space="preserve">Geyik </t>
  </si>
  <si>
    <t>Bartın</t>
  </si>
  <si>
    <t>Ulus Sökü</t>
  </si>
  <si>
    <t xml:space="preserve">Karaca </t>
  </si>
  <si>
    <t>Bingöl</t>
  </si>
  <si>
    <t>Kiğı Şeytan Dağları</t>
  </si>
  <si>
    <t>ÇBDK</t>
  </si>
  <si>
    <t>Bitlis</t>
  </si>
  <si>
    <t>Adilcevaz Süphandağı</t>
  </si>
  <si>
    <t>Bolu</t>
  </si>
  <si>
    <t>Göynük Kapıormanı</t>
  </si>
  <si>
    <t>Yedigöller</t>
  </si>
  <si>
    <t>Abant</t>
  </si>
  <si>
    <t>Bursa</t>
  </si>
  <si>
    <t>Karacabey Ovakorusu</t>
  </si>
  <si>
    <t>Sülün</t>
  </si>
  <si>
    <t>Çorum</t>
  </si>
  <si>
    <t>Karaca</t>
  </si>
  <si>
    <t>Denizli</t>
  </si>
  <si>
    <t>Çivril Akdağ</t>
  </si>
  <si>
    <t>Erzurum</t>
  </si>
  <si>
    <t>Çat</t>
  </si>
  <si>
    <t>İspir Verçenik</t>
  </si>
  <si>
    <t>Oltu</t>
  </si>
  <si>
    <t>Keklik/Vaşak</t>
  </si>
  <si>
    <t>Eskişehir</t>
  </si>
  <si>
    <t>Gümüşhane</t>
  </si>
  <si>
    <t>Şiran Kuluca</t>
  </si>
  <si>
    <t>Hatay</t>
  </si>
  <si>
    <t>İskenderun Arsuz</t>
  </si>
  <si>
    <t>Altınözü</t>
  </si>
  <si>
    <t>Sırtlan</t>
  </si>
  <si>
    <t>Çatalca Çilingoz</t>
  </si>
  <si>
    <t>Sarıyer Feneryolu</t>
  </si>
  <si>
    <t>İzmir</t>
  </si>
  <si>
    <t>Bayındır Ovacık</t>
  </si>
  <si>
    <t>Sırçalı Kanyonu</t>
  </si>
  <si>
    <t>Yenice</t>
  </si>
  <si>
    <t>Kars</t>
  </si>
  <si>
    <t>Sarıkamış Kağızman</t>
  </si>
  <si>
    <t>Kastamonu</t>
  </si>
  <si>
    <t xml:space="preserve">Ilgazdağı </t>
  </si>
  <si>
    <t xml:space="preserve">Taşköprü Elekdağı </t>
  </si>
  <si>
    <t xml:space="preserve">Tosya Gavurdağı </t>
  </si>
  <si>
    <t>Kayseri</t>
  </si>
  <si>
    <t>Yahyalı Aladağlar</t>
  </si>
  <si>
    <t>Kocaeli</t>
  </si>
  <si>
    <t>Kandıra Seyrek</t>
  </si>
  <si>
    <t>Konya</t>
  </si>
  <si>
    <t>Bozdağ</t>
  </si>
  <si>
    <t>Y.Koyunu</t>
  </si>
  <si>
    <t>Kütahya</t>
  </si>
  <si>
    <t>Merkez Altıntaş</t>
  </si>
  <si>
    <t>Toy</t>
  </si>
  <si>
    <t>Tavşanlı Çatak</t>
  </si>
  <si>
    <t>Merkez Türkmenbaba</t>
  </si>
  <si>
    <t>Mersin</t>
  </si>
  <si>
    <t xml:space="preserve">Mut Kestel Dağı </t>
  </si>
  <si>
    <t xml:space="preserve">Tarsus Kadıncık Vadisi </t>
  </si>
  <si>
    <t>Çamlıyayla-Cehennemderesi</t>
  </si>
  <si>
    <t xml:space="preserve">Hisardağ ve Gedikdağı </t>
  </si>
  <si>
    <t xml:space="preserve">Tarsus-Hopur Topaşır </t>
  </si>
  <si>
    <t>Muğla</t>
  </si>
  <si>
    <t>Köyceğiz</t>
  </si>
  <si>
    <t>Yılanlı Çakmak</t>
  </si>
  <si>
    <t>Çamardı Demirkazık</t>
  </si>
  <si>
    <t>Osmaniye</t>
  </si>
  <si>
    <t>Zorkun Yaylası</t>
  </si>
  <si>
    <t>Rize</t>
  </si>
  <si>
    <t>Çamlıhemşin Kaçkar</t>
  </si>
  <si>
    <t>Ayı</t>
  </si>
  <si>
    <t>Şanlıurfa</t>
  </si>
  <si>
    <t>Kızılkuyu</t>
  </si>
  <si>
    <t>Ceylan</t>
  </si>
  <si>
    <t>Bozburun</t>
  </si>
  <si>
    <t>Zonguldak</t>
  </si>
  <si>
    <t>Yeşilöz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</si>
  <si>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</si>
  <si>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</si>
  <si>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</si>
  <si>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</si>
  <si>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</si>
  <si>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</si>
  <si>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</si>
  <si>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</si>
  <si>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</si>
  <si>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</si>
  <si>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</si>
  <si>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</si>
  <si>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</si>
  <si>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</si>
  <si>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</si>
  <si>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</si>
  <si>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</si>
  <si>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</si>
  <si>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</si>
  <si>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</si>
  <si>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</si>
  <si>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</si>
  <si>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</si>
  <si>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</si>
  <si>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</si>
  <si>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</si>
  <si>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</si>
  <si>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</si>
  <si>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</si>
  <si>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</si>
  <si>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</si>
  <si>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</si>
  <si>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</si>
  <si>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</si>
  <si>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</si>
  <si>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</si>
  <si>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</si>
  <si>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</si>
  <si>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</si>
  <si>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</si>
  <si>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</si>
  <si>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</si>
  <si>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</si>
  <si>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</si>
  <si>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</si>
  <si>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</si>
  <si>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</si>
  <si>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</si>
  <si>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</si>
  <si>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</si>
  <si>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</si>
  <si>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</si>
  <si>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</si>
  <si>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</si>
  <si>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</si>
  <si>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</si>
  <si>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</si>
  <si>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</si>
  <si>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</si>
  <si>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</si>
  <si>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</si>
  <si>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</si>
  <si>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</si>
  <si>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</si>
  <si>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</si>
  <si>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</si>
  <si>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</si>
  <si>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</si>
  <si>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</si>
  <si>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</si>
  <si>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</si>
  <si>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</si>
  <si>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</si>
  <si>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</si>
  <si>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</si>
  <si>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</si>
  <si>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</si>
  <si>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</si>
  <si>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</si>
  <si>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</si>
  <si>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</si>
  <si>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</si>
  <si>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</si>
  <si>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</si>
  <si>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</si>
  <si>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</si>
  <si>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</si>
  <si>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</si>
  <si>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</si>
  <si>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</si>
  <si>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</si>
  <si>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</si>
  <si>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</si>
  <si>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</si>
  <si>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</si>
  <si>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</si>
  <si>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</si>
  <si>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</si>
  <si>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</si>
  <si>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</si>
  <si>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</si>
  <si>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</si>
  <si>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</si>
  <si>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</si>
  <si>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</si>
  <si>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</si>
  <si>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</si>
  <si>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</si>
  <si>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</si>
  <si>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</si>
  <si>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</si>
  <si>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</si>
  <si>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</si>
  <si>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</si>
  <si>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</si>
  <si>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</si>
  <si>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</si>
  <si>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</si>
  <si>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</si>
  <si>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</si>
  <si>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</si>
  <si>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</si>
  <si>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</si>
  <si>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</si>
  <si>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</si>
  <si>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</si>
  <si>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</si>
  <si>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</si>
  <si>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</si>
  <si>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</si>
  <si>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</si>
  <si>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</si>
  <si>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</si>
  <si>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</si>
  <si>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</si>
  <si>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 xml:space="preserve">Yıllar </t>
    </r>
    <r>
      <rPr>
        <sz val="10"/>
        <rFont val="Tahoma"/>
        <family val="2"/>
      </rPr>
      <t>/ Years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</si>
  <si>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</si>
  <si>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 xml:space="preserve">YHGS Adı                                      </t>
    </r>
    <r>
      <rPr>
        <sz val="10"/>
        <rFont val="Tahoma"/>
        <family val="2"/>
      </rPr>
      <t>Wirldlife Conservation Areas Name</t>
    </r>
  </si>
  <si>
    <r>
      <t xml:space="preserve">Alan (Hektar) </t>
    </r>
    <r>
      <rPr>
        <sz val="10"/>
        <rFont val="Tahoma"/>
        <family val="2"/>
      </rPr>
      <t>Area   (Hectare)</t>
    </r>
  </si>
  <si>
    <r>
      <t>Türkiye -</t>
    </r>
    <r>
      <rPr>
        <sz val="10"/>
        <rFont val="Tahoma"/>
        <family val="2"/>
      </rPr>
      <t>Turkey</t>
    </r>
  </si>
  <si>
    <r>
      <rPr>
        <b/>
        <sz val="10"/>
        <rFont val="Tahoma"/>
        <family val="2"/>
      </rPr>
      <t>HT</t>
    </r>
    <r>
      <rPr>
        <sz val="10"/>
        <rFont val="Tahoma"/>
        <family val="2"/>
      </rPr>
      <t xml:space="preserve">: Hedef tür </t>
    </r>
  </si>
  <si>
    <r>
      <t>İT</t>
    </r>
    <r>
      <rPr>
        <sz val="10"/>
        <rFont val="Tahoma"/>
        <family val="2"/>
      </rPr>
      <t>: İkinci tür</t>
    </r>
  </si>
  <si>
    <r>
      <rPr>
        <b/>
        <sz val="10"/>
        <rFont val="Tahoma"/>
        <family val="2"/>
      </rPr>
      <t>TS</t>
    </r>
    <r>
      <rPr>
        <sz val="10"/>
        <rFont val="Tahoma"/>
        <family val="2"/>
      </rPr>
      <t>: Target Species</t>
    </r>
  </si>
  <si>
    <r>
      <rPr>
        <b/>
        <sz val="10"/>
        <rFont val="Tahoma"/>
        <family val="2"/>
      </rPr>
      <t>ST</t>
    </r>
    <r>
      <rPr>
        <sz val="10"/>
        <rFont val="Tahoma"/>
        <family val="2"/>
      </rPr>
      <t>: Second Type</t>
    </r>
  </si>
  <si>
    <r>
      <t>HT/</t>
    </r>
    <r>
      <rPr>
        <sz val="10"/>
        <rFont val="Tahoma"/>
        <family val="2"/>
      </rPr>
      <t>TS</t>
    </r>
  </si>
  <si>
    <r>
      <rPr>
        <b/>
        <sz val="10"/>
        <rFont val="Tahoma"/>
        <family val="2"/>
      </rPr>
      <t>İT</t>
    </r>
    <r>
      <rPr>
        <sz val="10"/>
        <rFont val="Tahoma"/>
        <family val="2"/>
      </rPr>
      <t>/ST</t>
    </r>
  </si>
  <si>
    <r>
      <t xml:space="preserve">Hedef Tür Adı            </t>
    </r>
    <r>
      <rPr>
        <sz val="10"/>
        <rFont val="Tahoma"/>
        <family val="2"/>
      </rPr>
      <t>Target Species Name</t>
    </r>
  </si>
  <si>
    <r>
      <t xml:space="preserve">İkinci Tür Adı        </t>
    </r>
    <r>
      <rPr>
        <sz val="10"/>
        <rFont val="Tahoma"/>
        <family val="2"/>
      </rPr>
      <t xml:space="preserve"> Second Type Name</t>
    </r>
  </si>
  <si>
    <r>
      <t>Toplam/</t>
    </r>
    <r>
      <rPr>
        <sz val="10"/>
        <rFont val="Tahoma"/>
        <family val="2"/>
      </rPr>
      <t>Total</t>
    </r>
  </si>
  <si>
    <t>Mihallıçık Çatacık</t>
  </si>
  <si>
    <t>Kargı Kösdağ</t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</si>
  <si>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</si>
  <si>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t>Birecik</t>
  </si>
  <si>
    <t>Kelaynak</t>
  </si>
  <si>
    <t>* 16 Adet YHGS Sulak Alan Statüsünde yer aldığından tabloda yer almamaktadır.</t>
  </si>
  <si>
    <t>* 16 WCAs aren't included in the table since they are defined as wetlands</t>
  </si>
  <si>
    <t>(Adet-Number)</t>
  </si>
  <si>
    <t xml:space="preserve">Azdavay Kartdağı </t>
  </si>
  <si>
    <t>-</t>
  </si>
  <si>
    <t>**Yapılan envanter çalışması sonucu hedef türe rastlanılmaması durumu "0" olarak gösterilmiştir. Çeşitli sebeplerle envanter çalışmasının yapılamadığı alanlar "-" olarak gösterilmiştir.</t>
  </si>
  <si>
    <r>
      <t>2.2 Yaban Hayatı Geliştirme Sahalarında Yapılan Envanter Sonuçları,  2003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>2017 (devam)</t>
    </r>
  </si>
  <si>
    <t xml:space="preserve">        Wildlife Conservation Areas on the Inventory Results, 2003-2017 (continued)</t>
  </si>
  <si>
    <t>2.2 Yaban Hayatı Geliştirme Sahalarında Yapılan Envanter Sonuçları,  2003-2017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</si>
  <si>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</si>
  <si>
    <t>SR(1) - Level 3</t>
  </si>
  <si>
    <t xml:space="preserve">İBBS(1) - 3. Düzey      </t>
  </si>
  <si>
    <r>
      <t>HT/</t>
    </r>
    <r>
      <rPr>
        <sz val="10"/>
        <color indexed="8"/>
        <rFont val="Tahoma"/>
        <family val="2"/>
      </rPr>
      <t>TS</t>
    </r>
  </si>
  <si>
    <r>
      <rPr>
        <b/>
        <sz val="10"/>
        <color indexed="8"/>
        <rFont val="Tahoma"/>
        <family val="2"/>
      </rPr>
      <t>İT</t>
    </r>
    <r>
      <rPr>
        <sz val="10"/>
        <color indexed="8"/>
        <rFont val="Tahoma"/>
        <family val="2"/>
      </rPr>
      <t>/ST</t>
    </r>
  </si>
  <si>
    <r>
      <t xml:space="preserve">    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</si>
  <si>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      Wildlife Conservation Areas on the Inventory Results, 2003-2017</t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</si>
  <si>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İstatistiki Bölge Birimleri Sınıflaması (İBBS)</t>
    </r>
  </si>
  <si>
    <r>
      <rPr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Statistical Regions (SR)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</si>
</sst>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47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0" fontId="3" fillId="0" borderId="18" xfId="47" applyFont="1" applyFill="1" applyBorder="1" applyAlignment="1" applyProtection="1">
      <alignment/>
      <protection/>
    </xf>
    <xf numFmtId="1" fontId="3" fillId="0" borderId="16" xfId="47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>
      <alignment horizontal="center"/>
    </xf>
    <xf numFmtId="1" fontId="3" fillId="0" borderId="18" xfId="47" applyNumberFormat="1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>
      <alignment horizontal="center"/>
    </xf>
    <xf numFmtId="1" fontId="3" fillId="0" borderId="17" xfId="47" applyNumberFormat="1" applyFont="1" applyFill="1" applyBorder="1" applyAlignment="1" applyProtection="1">
      <alignment/>
      <protection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82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82" fontId="3" fillId="0" borderId="16" xfId="0" applyNumberFormat="1" applyFont="1" applyFill="1" applyBorder="1" applyAlignment="1">
      <alignment vertical="center" wrapText="1"/>
    </xf>
    <xf numFmtId="182" fontId="3" fillId="0" borderId="13" xfId="0" applyNumberFormat="1" applyFont="1" applyFill="1" applyBorder="1" applyAlignment="1">
      <alignment vertical="center" wrapText="1"/>
    </xf>
    <xf numFmtId="182" fontId="3" fillId="0" borderId="17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82" fontId="2" fillId="0" borderId="13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vertical="center" wrapText="1"/>
    </xf>
    <xf numFmtId="182" fontId="2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/>
      <protection/>
    </xf>
    <xf numFmtId="0" fontId="6" fillId="0" borderId="0" xfId="49" applyFont="1" applyFill="1" applyBorder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82" fontId="2" fillId="0" borderId="2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2" fillId="0" borderId="16" xfId="0" applyNumberFormat="1" applyFont="1" applyFill="1" applyBorder="1" applyAlignment="1">
      <alignment vertical="center" wrapText="1"/>
    </xf>
    <xf numFmtId="182" fontId="2" fillId="0" borderId="17" xfId="0" applyNumberFormat="1" applyFont="1" applyFill="1" applyBorder="1" applyAlignment="1">
      <alignment vertical="center" wrapText="1"/>
    </xf>
    <xf numFmtId="18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3" fillId="0" borderId="1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82" fontId="53" fillId="0" borderId="0" xfId="0" applyNumberFormat="1" applyFont="1" applyFill="1" applyBorder="1" applyAlignment="1">
      <alignment vertical="center" wrapText="1"/>
    </xf>
    <xf numFmtId="182" fontId="53" fillId="0" borderId="25" xfId="0" applyNumberFormat="1" applyFont="1" applyFill="1" applyBorder="1" applyAlignment="1">
      <alignment vertical="center" wrapText="1"/>
    </xf>
    <xf numFmtId="182" fontId="53" fillId="0" borderId="13" xfId="0" applyNumberFormat="1" applyFont="1" applyFill="1" applyBorder="1" applyAlignment="1">
      <alignment/>
    </xf>
    <xf numFmtId="182" fontId="53" fillId="0" borderId="26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28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2" fillId="0" borderId="16" xfId="0" applyFont="1" applyFill="1" applyBorder="1" applyAlignment="1">
      <alignment horizontal="right"/>
    </xf>
    <xf numFmtId="0" fontId="52" fillId="0" borderId="18" xfId="0" applyFont="1" applyFill="1" applyBorder="1" applyAlignment="1">
      <alignment horizontal="right"/>
    </xf>
    <xf numFmtId="0" fontId="52" fillId="0" borderId="17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182" fontId="53" fillId="0" borderId="22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4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center"/>
    </xf>
    <xf numFmtId="187" fontId="54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2" fontId="2" fillId="0" borderId="2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0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11" xfId="49" applyFont="1" applyFill="1" applyBorder="1" applyAlignment="1">
      <alignment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37"/>
  <sheetViews>
    <sheetView showGridLines="0" tabSelected="1" zoomScaleSheetLayoutView="75" zoomScalePageLayoutView="0" workbookViewId="0" topLeftCell="A1">
      <selection activeCell="E104" sqref="E104"/>
    </sheetView>
  </sheetViews>
  <sheetFormatPr defaultColWidth="9.140625" defaultRowHeight="12.75"/>
  <cols>
    <col min="1" max="1" width="8.140625" style="9" customWidth="1"/>
    <col min="2" max="2" width="16.140625" style="9" bestFit="1" customWidth="1"/>
    <col min="3" max="3" width="11.7109375" style="3" bestFit="1" customWidth="1"/>
    <col min="4" max="4" width="21.421875" style="4" customWidth="1"/>
    <col min="5" max="5" width="15.7109375" style="4" customWidth="1"/>
    <col min="6" max="6" width="13.00390625" style="5" customWidth="1"/>
    <col min="7" max="8" width="15.7109375" style="3" customWidth="1"/>
    <col min="9" max="9" width="11.7109375" style="3" customWidth="1"/>
    <col min="10" max="10" width="10.7109375" style="3" customWidth="1"/>
    <col min="11" max="38" width="10.7109375" style="4" customWidth="1"/>
    <col min="39" max="40" width="10.7109375" style="120" customWidth="1"/>
    <col min="41" max="41" width="30.00390625" style="4" hidden="1" customWidth="1"/>
    <col min="42" max="16384" width="9.140625" style="4" customWidth="1"/>
  </cols>
  <sheetData>
    <row r="1" spans="1:2" ht="19.5" customHeight="1">
      <c r="A1" s="1" t="s">
        <v>269</v>
      </c>
      <c r="B1" s="2"/>
    </row>
    <row r="2" spans="1:2" ht="12.75">
      <c r="A2" s="4" t="s">
        <v>276</v>
      </c>
      <c r="B2" s="6"/>
    </row>
    <row r="3" spans="1:2" ht="19.5" customHeight="1">
      <c r="A3" s="4"/>
      <c r="B3" s="6"/>
    </row>
    <row r="4" spans="1:40" ht="19.5" customHeight="1" thickBot="1">
      <c r="A4" s="118" t="s">
        <v>247</v>
      </c>
      <c r="B4" s="118"/>
      <c r="C4" s="6" t="s">
        <v>248</v>
      </c>
      <c r="O4" s="57" t="s">
        <v>249</v>
      </c>
      <c r="P4" s="57"/>
      <c r="Q4" s="57" t="s">
        <v>250</v>
      </c>
      <c r="AD4" s="61"/>
      <c r="AE4" s="63"/>
      <c r="AF4" s="63"/>
      <c r="AG4" s="63"/>
      <c r="AH4" s="62"/>
      <c r="AI4" s="63"/>
      <c r="AJ4" s="152" t="s">
        <v>275</v>
      </c>
      <c r="AK4" s="153"/>
      <c r="AL4" s="153"/>
      <c r="AM4" s="153"/>
      <c r="AN4" s="153"/>
    </row>
    <row r="5" spans="1:40" ht="27.75" customHeight="1">
      <c r="A5" s="162" t="s">
        <v>270</v>
      </c>
      <c r="B5" s="162"/>
      <c r="C5" s="7"/>
      <c r="D5" s="7"/>
      <c r="E5" s="7"/>
      <c r="F5" s="8"/>
      <c r="G5" s="8"/>
      <c r="H5" s="8"/>
      <c r="I5" s="8"/>
      <c r="J5" s="8"/>
      <c r="K5" s="154" t="s">
        <v>242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</row>
    <row r="6" spans="1:40" ht="15" customHeight="1">
      <c r="A6" s="163"/>
      <c r="B6" s="163"/>
      <c r="C6" s="10"/>
      <c r="D6" s="11"/>
      <c r="E6" s="11"/>
      <c r="F6" s="12"/>
      <c r="G6" s="10"/>
      <c r="H6" s="10"/>
      <c r="I6" s="156" t="s">
        <v>255</v>
      </c>
      <c r="J6" s="157"/>
      <c r="K6" s="156">
        <v>2003</v>
      </c>
      <c r="L6" s="157"/>
      <c r="M6" s="156">
        <v>2004</v>
      </c>
      <c r="N6" s="157"/>
      <c r="O6" s="156">
        <v>2005</v>
      </c>
      <c r="P6" s="157"/>
      <c r="Q6" s="156">
        <v>2006</v>
      </c>
      <c r="R6" s="157"/>
      <c r="S6" s="156">
        <v>2007</v>
      </c>
      <c r="T6" s="157"/>
      <c r="U6" s="156">
        <v>2008</v>
      </c>
      <c r="V6" s="157"/>
      <c r="W6" s="156">
        <v>2009</v>
      </c>
      <c r="X6" s="157"/>
      <c r="Y6" s="156">
        <v>2010</v>
      </c>
      <c r="Z6" s="157"/>
      <c r="AA6" s="156">
        <v>2011</v>
      </c>
      <c r="AB6" s="157"/>
      <c r="AC6" s="156">
        <v>2012</v>
      </c>
      <c r="AD6" s="157"/>
      <c r="AE6" s="156">
        <v>2013</v>
      </c>
      <c r="AF6" s="157"/>
      <c r="AG6" s="156">
        <v>2014</v>
      </c>
      <c r="AH6" s="157"/>
      <c r="AI6" s="156">
        <v>2015</v>
      </c>
      <c r="AJ6" s="157"/>
      <c r="AK6" s="156">
        <v>2016</v>
      </c>
      <c r="AL6" s="157"/>
      <c r="AM6" s="159">
        <v>2017</v>
      </c>
      <c r="AN6" s="160"/>
    </row>
    <row r="7" spans="1:40" ht="51.75" thickBot="1">
      <c r="A7" s="166" t="s">
        <v>271</v>
      </c>
      <c r="B7" s="166"/>
      <c r="C7" s="13" t="s">
        <v>243</v>
      </c>
      <c r="D7" s="13" t="s">
        <v>244</v>
      </c>
      <c r="E7" s="13" t="s">
        <v>258</v>
      </c>
      <c r="F7" s="14" t="s">
        <v>245</v>
      </c>
      <c r="G7" s="13" t="s">
        <v>253</v>
      </c>
      <c r="H7" s="13" t="s">
        <v>254</v>
      </c>
      <c r="I7" s="58" t="s">
        <v>251</v>
      </c>
      <c r="J7" s="97" t="s">
        <v>252</v>
      </c>
      <c r="K7" s="13" t="s">
        <v>251</v>
      </c>
      <c r="L7" s="98" t="s">
        <v>252</v>
      </c>
      <c r="M7" s="13" t="s">
        <v>251</v>
      </c>
      <c r="N7" s="98" t="s">
        <v>252</v>
      </c>
      <c r="O7" s="13" t="s">
        <v>251</v>
      </c>
      <c r="P7" s="98" t="s">
        <v>252</v>
      </c>
      <c r="Q7" s="13" t="s">
        <v>251</v>
      </c>
      <c r="R7" s="98" t="s">
        <v>252</v>
      </c>
      <c r="S7" s="13" t="s">
        <v>251</v>
      </c>
      <c r="T7" s="98" t="s">
        <v>252</v>
      </c>
      <c r="U7" s="13" t="s">
        <v>251</v>
      </c>
      <c r="V7" s="98" t="s">
        <v>252</v>
      </c>
      <c r="W7" s="13" t="s">
        <v>251</v>
      </c>
      <c r="X7" s="98" t="s">
        <v>252</v>
      </c>
      <c r="Y7" s="13" t="s">
        <v>251</v>
      </c>
      <c r="Z7" s="98" t="s">
        <v>252</v>
      </c>
      <c r="AA7" s="13" t="s">
        <v>251</v>
      </c>
      <c r="AB7" s="98" t="s">
        <v>252</v>
      </c>
      <c r="AC7" s="13" t="s">
        <v>251</v>
      </c>
      <c r="AD7" s="98" t="s">
        <v>252</v>
      </c>
      <c r="AE7" s="13" t="s">
        <v>251</v>
      </c>
      <c r="AF7" s="97" t="s">
        <v>252</v>
      </c>
      <c r="AG7" s="58" t="s">
        <v>251</v>
      </c>
      <c r="AH7" s="97" t="s">
        <v>252</v>
      </c>
      <c r="AI7" s="58" t="s">
        <v>251</v>
      </c>
      <c r="AJ7" s="97" t="s">
        <v>252</v>
      </c>
      <c r="AK7" s="58" t="s">
        <v>251</v>
      </c>
      <c r="AL7" s="97" t="s">
        <v>252</v>
      </c>
      <c r="AM7" s="122" t="s">
        <v>273</v>
      </c>
      <c r="AN7" s="123" t="s">
        <v>274</v>
      </c>
    </row>
    <row r="8" spans="1:41" ht="30" customHeight="1">
      <c r="A8" s="15" t="s">
        <v>107</v>
      </c>
      <c r="B8" s="15" t="s">
        <v>246</v>
      </c>
      <c r="C8" s="16"/>
      <c r="D8" s="16"/>
      <c r="E8" s="16">
        <f>SUM(E9+E15+E18+E21+E23+E27+E29+E34+E36+E39+E43+E48+E52+E55+E66+E70+E76+E80+E84+E88+E92+E94+E105+E107+E113+E117+E123+E125+E127+E129+E136+E139+E143+E148+E154)</f>
        <v>64</v>
      </c>
      <c r="F8" s="56">
        <v>1115621</v>
      </c>
      <c r="G8" s="56"/>
      <c r="H8" s="56"/>
      <c r="I8" s="17">
        <f>K8+M8+O8+Q8+S8+U8+W8+Y8+AA8+AC8+AE8+AG8+AI8+AK8+AM8</f>
        <v>265328</v>
      </c>
      <c r="J8" s="17">
        <f>N8+P8+R8+T8+X8+Z8+AB8+AD8+AF8+AH8+AJ8+AL8+AN8</f>
        <v>29011</v>
      </c>
      <c r="K8" s="17">
        <f>K9+K21+K23+K36+K43+K52+K55+K70+K76+K84+K88+K125+K129+K154</f>
        <v>10013</v>
      </c>
      <c r="L8" s="56">
        <f aca="true" t="shared" si="0" ref="L8:AD8">SUM(L9+L15+L18+L21+L23+L27+L29+L34+L36+L39+L43+L48+L52+L55+L66+L70+L76+L80+L84+L88+L92+L94+L105+L107+L113+L117+L123+L125+L127+L129+L136+L139+L143+L148+L154)</f>
        <v>0</v>
      </c>
      <c r="M8" s="17">
        <f>M9+M21+M23+M27+M36+M43+M55+M70+M76+M84+M88+M125+M129+M154</f>
        <v>10051</v>
      </c>
      <c r="N8" s="17">
        <f t="shared" si="0"/>
        <v>92</v>
      </c>
      <c r="O8" s="17">
        <f t="shared" si="0"/>
        <v>14579</v>
      </c>
      <c r="P8" s="56">
        <f t="shared" si="0"/>
        <v>1285</v>
      </c>
      <c r="Q8" s="56">
        <f t="shared" si="0"/>
        <v>14890</v>
      </c>
      <c r="R8" s="56">
        <f t="shared" si="0"/>
        <v>1323</v>
      </c>
      <c r="S8" s="56">
        <f t="shared" si="0"/>
        <v>17365</v>
      </c>
      <c r="T8" s="56">
        <f t="shared" si="0"/>
        <v>2207</v>
      </c>
      <c r="U8" s="56">
        <f t="shared" si="0"/>
        <v>14152</v>
      </c>
      <c r="V8" s="56">
        <f t="shared" si="0"/>
        <v>0</v>
      </c>
      <c r="W8" s="56">
        <f t="shared" si="0"/>
        <v>18361</v>
      </c>
      <c r="X8" s="56">
        <f t="shared" si="0"/>
        <v>2633</v>
      </c>
      <c r="Y8" s="56">
        <f t="shared" si="0"/>
        <v>19163</v>
      </c>
      <c r="Z8" s="56">
        <f t="shared" si="0"/>
        <v>2956</v>
      </c>
      <c r="AA8" s="56">
        <f t="shared" si="0"/>
        <v>17969</v>
      </c>
      <c r="AB8" s="56">
        <f t="shared" si="0"/>
        <v>2345</v>
      </c>
      <c r="AC8" s="56">
        <f t="shared" si="0"/>
        <v>20724</v>
      </c>
      <c r="AD8" s="56">
        <f t="shared" si="0"/>
        <v>3860</v>
      </c>
      <c r="AE8" s="56">
        <f>(AE9+AE18+AE21+AE23+AE27+AE29+AE36+AE39+AE43+AE48+AE52+AE55+AE66+AE70+AE76+AE80+AE84+AE88+AE92+AE94+AE105+AE107+AE113+AE117+AE125+AE129+AE139+AE143+AE154)</f>
        <v>20636</v>
      </c>
      <c r="AF8" s="56">
        <f>(AF9+AF43+AF55+AF92+AF94+AF105+AF107+AF117+AF129+AF143)</f>
        <v>3367</v>
      </c>
      <c r="AG8" s="56">
        <f>AG9+AG15+AG18+AG21+AG23+AG27+AG29+AG34+AG36+AG39+AG43+AG48+AG52+AG55+AG66+AG70+AG76+AG80+AG84+AG88+AG92+AG94+AG107+AG117+AG125+AG127+AG129+AG139+AG143+AG154</f>
        <v>20147</v>
      </c>
      <c r="AH8" s="56">
        <f>AH9+AH76+AH92+AH94+AH105+AH107+AH117+AH129+AH143</f>
        <v>2680</v>
      </c>
      <c r="AI8" s="56">
        <v>22625</v>
      </c>
      <c r="AJ8" s="56">
        <v>3043</v>
      </c>
      <c r="AK8" s="56">
        <v>22277</v>
      </c>
      <c r="AL8" s="151">
        <v>1326</v>
      </c>
      <c r="AM8" s="124">
        <f>AM9+AM15+AM18+AM21+AM23+AM27+AM29+AM34+AM36+AM39+AM48+AM52+AM55+AM66+AM70+AM76+AM84+AM88+AM92+AM94+AM105+AM107+AM113+AM117+AM125+AM127+AM129+AM139+AM154</f>
        <v>22376</v>
      </c>
      <c r="AN8" s="125">
        <f>AN9+AN129+AN117+AN107+AN94+AN92+AN76+AN55</f>
        <v>1894</v>
      </c>
      <c r="AO8" s="5"/>
    </row>
    <row r="9" spans="1:40" s="11" customFormat="1" ht="12.75">
      <c r="A9" s="19" t="s">
        <v>108</v>
      </c>
      <c r="B9" s="20" t="s">
        <v>109</v>
      </c>
      <c r="C9" s="54"/>
      <c r="D9" s="55"/>
      <c r="E9" s="68">
        <v>2</v>
      </c>
      <c r="F9" s="53">
        <v>37147</v>
      </c>
      <c r="G9" s="53">
        <f aca="true" t="shared" si="1" ref="G9:AD9">SUM(G10:G11)</f>
        <v>0</v>
      </c>
      <c r="H9" s="53">
        <f t="shared" si="1"/>
        <v>0</v>
      </c>
      <c r="I9" s="73">
        <v>443</v>
      </c>
      <c r="J9" s="73">
        <v>938</v>
      </c>
      <c r="K9" s="85">
        <f t="shared" si="1"/>
        <v>23</v>
      </c>
      <c r="L9" s="53">
        <f t="shared" si="1"/>
        <v>0</v>
      </c>
      <c r="M9" s="85">
        <f t="shared" si="1"/>
        <v>54</v>
      </c>
      <c r="N9" s="85">
        <f t="shared" si="1"/>
        <v>0</v>
      </c>
      <c r="O9" s="85">
        <f t="shared" si="1"/>
        <v>44</v>
      </c>
      <c r="P9" s="53">
        <f t="shared" si="1"/>
        <v>80</v>
      </c>
      <c r="Q9" s="53">
        <f t="shared" si="1"/>
        <v>53</v>
      </c>
      <c r="R9" s="53">
        <f t="shared" si="1"/>
        <v>72</v>
      </c>
      <c r="S9" s="53">
        <f t="shared" si="1"/>
        <v>10</v>
      </c>
      <c r="T9" s="53">
        <f t="shared" si="1"/>
        <v>31</v>
      </c>
      <c r="U9" s="53">
        <f t="shared" si="1"/>
        <v>0</v>
      </c>
      <c r="V9" s="53">
        <f t="shared" si="1"/>
        <v>0</v>
      </c>
      <c r="W9" s="53">
        <f t="shared" si="1"/>
        <v>9</v>
      </c>
      <c r="X9" s="53">
        <f t="shared" si="1"/>
        <v>18</v>
      </c>
      <c r="Y9" s="53">
        <f t="shared" si="1"/>
        <v>0</v>
      </c>
      <c r="Z9" s="53">
        <f t="shared" si="1"/>
        <v>124</v>
      </c>
      <c r="AA9" s="53">
        <f t="shared" si="1"/>
        <v>11</v>
      </c>
      <c r="AB9" s="53">
        <f t="shared" si="1"/>
        <v>0</v>
      </c>
      <c r="AC9" s="53">
        <f t="shared" si="1"/>
        <v>32</v>
      </c>
      <c r="AD9" s="53">
        <f t="shared" si="1"/>
        <v>134</v>
      </c>
      <c r="AE9" s="53">
        <f>SUM(AE10:AE11)</f>
        <v>110</v>
      </c>
      <c r="AF9" s="53">
        <f>SUM(AF10:AF11)</f>
        <v>189</v>
      </c>
      <c r="AG9" s="53">
        <v>43</v>
      </c>
      <c r="AH9" s="53">
        <v>150</v>
      </c>
      <c r="AI9" s="53">
        <v>54</v>
      </c>
      <c r="AJ9" s="53">
        <v>140</v>
      </c>
      <c r="AK9" s="53">
        <v>51</v>
      </c>
      <c r="AL9" s="53">
        <v>137</v>
      </c>
      <c r="AM9" s="126">
        <v>39</v>
      </c>
      <c r="AN9" s="127">
        <v>109</v>
      </c>
    </row>
    <row r="10" spans="1:40" ht="12.75">
      <c r="A10" s="29"/>
      <c r="B10" s="29"/>
      <c r="C10" s="33">
        <v>1</v>
      </c>
      <c r="D10" s="34" t="s">
        <v>62</v>
      </c>
      <c r="E10" s="34"/>
      <c r="F10" s="35">
        <v>35699</v>
      </c>
      <c r="G10" s="33" t="s">
        <v>6</v>
      </c>
      <c r="H10" s="33" t="s">
        <v>33</v>
      </c>
      <c r="I10" s="74">
        <v>443</v>
      </c>
      <c r="J10" s="74">
        <v>938</v>
      </c>
      <c r="K10" s="33">
        <v>23</v>
      </c>
      <c r="L10" s="36"/>
      <c r="M10" s="33">
        <v>54</v>
      </c>
      <c r="N10" s="33"/>
      <c r="O10" s="33">
        <v>44</v>
      </c>
      <c r="P10" s="36">
        <v>80</v>
      </c>
      <c r="Q10" s="36">
        <v>53</v>
      </c>
      <c r="R10" s="36">
        <v>72</v>
      </c>
      <c r="S10" s="36">
        <v>10</v>
      </c>
      <c r="T10" s="36">
        <v>31</v>
      </c>
      <c r="U10" s="36"/>
      <c r="V10" s="36"/>
      <c r="W10" s="36">
        <v>9</v>
      </c>
      <c r="X10" s="36">
        <v>18</v>
      </c>
      <c r="Y10" s="36"/>
      <c r="Z10" s="36">
        <v>124</v>
      </c>
      <c r="AA10" s="36">
        <v>11</v>
      </c>
      <c r="AB10" s="36"/>
      <c r="AC10" s="36">
        <v>32</v>
      </c>
      <c r="AD10" s="36">
        <v>134</v>
      </c>
      <c r="AE10" s="36">
        <v>110</v>
      </c>
      <c r="AF10" s="36">
        <v>189</v>
      </c>
      <c r="AG10" s="36">
        <v>43</v>
      </c>
      <c r="AH10" s="36">
        <v>150</v>
      </c>
      <c r="AI10" s="36">
        <v>54</v>
      </c>
      <c r="AJ10" s="36">
        <v>140</v>
      </c>
      <c r="AK10" s="36">
        <v>49</v>
      </c>
      <c r="AL10" s="36">
        <v>137</v>
      </c>
      <c r="AM10" s="128">
        <v>38</v>
      </c>
      <c r="AN10" s="129">
        <v>109</v>
      </c>
    </row>
    <row r="11" spans="1:40" ht="12.75">
      <c r="A11" s="25"/>
      <c r="B11" s="25"/>
      <c r="C11" s="37">
        <v>1</v>
      </c>
      <c r="D11" s="38" t="s">
        <v>63</v>
      </c>
      <c r="E11" s="38"/>
      <c r="F11" s="39">
        <v>1448</v>
      </c>
      <c r="G11" s="37" t="s">
        <v>47</v>
      </c>
      <c r="H11" s="37"/>
      <c r="I11" s="75">
        <f>(K11+M11+O11+Q11+S11+U11+W11+Y11+AA11+AC11)</f>
        <v>0</v>
      </c>
      <c r="J11" s="99">
        <f aca="true" t="shared" si="2" ref="J11:J42">(L11+N11+P11+R11+T11+V11+X11+Z11+AB11+AD11+AF11)</f>
        <v>0</v>
      </c>
      <c r="K11" s="37"/>
      <c r="L11" s="38"/>
      <c r="M11" s="37"/>
      <c r="N11" s="37"/>
      <c r="O11" s="37"/>
      <c r="P11" s="38"/>
      <c r="Q11" s="38"/>
      <c r="R11" s="38"/>
      <c r="S11" s="38"/>
      <c r="T11" s="38"/>
      <c r="U11" s="38"/>
      <c r="V11" s="38"/>
      <c r="W11" s="38"/>
      <c r="X11" s="38"/>
      <c r="Y11" s="38">
        <v>0</v>
      </c>
      <c r="Z11" s="38"/>
      <c r="AA11" s="38">
        <v>0</v>
      </c>
      <c r="AB11" s="38"/>
      <c r="AC11" s="38">
        <v>0</v>
      </c>
      <c r="AD11" s="100"/>
      <c r="AE11" s="38">
        <v>0</v>
      </c>
      <c r="AF11" s="38"/>
      <c r="AG11" s="38"/>
      <c r="AH11" s="38"/>
      <c r="AI11" s="38">
        <v>0</v>
      </c>
      <c r="AJ11" s="38"/>
      <c r="AK11" s="38">
        <v>2</v>
      </c>
      <c r="AL11" s="38"/>
      <c r="AM11" s="130">
        <v>1</v>
      </c>
      <c r="AN11" s="131"/>
    </row>
    <row r="12" spans="1:40" ht="12.75">
      <c r="A12" s="19" t="s">
        <v>110</v>
      </c>
      <c r="B12" s="20" t="s">
        <v>111</v>
      </c>
      <c r="C12" s="26"/>
      <c r="D12" s="27"/>
      <c r="E12" s="27"/>
      <c r="F12" s="28"/>
      <c r="G12" s="26"/>
      <c r="H12" s="26"/>
      <c r="I12" s="73">
        <f>(K12+M12+O12+Q12+S12+U12+W12+Y12+AA12+AC12)</f>
        <v>0</v>
      </c>
      <c r="J12" s="73">
        <f t="shared" si="2"/>
        <v>0</v>
      </c>
      <c r="K12" s="26"/>
      <c r="L12" s="27"/>
      <c r="M12" s="26"/>
      <c r="N12" s="26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32"/>
      <c r="AN12" s="133"/>
    </row>
    <row r="13" spans="1:40" ht="12.75">
      <c r="A13" s="19" t="s">
        <v>112</v>
      </c>
      <c r="B13" s="20" t="s">
        <v>113</v>
      </c>
      <c r="C13" s="26"/>
      <c r="D13" s="27"/>
      <c r="E13" s="27"/>
      <c r="F13" s="28"/>
      <c r="G13" s="26"/>
      <c r="H13" s="26"/>
      <c r="I13" s="73">
        <f>(K13+M13+O13+Q13+S13+U13+W13+Y13+AA13+AC13)</f>
        <v>0</v>
      </c>
      <c r="J13" s="73">
        <f t="shared" si="2"/>
        <v>0</v>
      </c>
      <c r="K13" s="26"/>
      <c r="L13" s="27"/>
      <c r="M13" s="26"/>
      <c r="N13" s="26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32"/>
      <c r="AN13" s="133"/>
    </row>
    <row r="14" spans="1:40" ht="12.75">
      <c r="A14" s="19" t="s">
        <v>114</v>
      </c>
      <c r="B14" s="20" t="s">
        <v>115</v>
      </c>
      <c r="C14" s="26"/>
      <c r="D14" s="27"/>
      <c r="E14" s="27"/>
      <c r="F14" s="28"/>
      <c r="G14" s="26"/>
      <c r="H14" s="26"/>
      <c r="I14" s="73">
        <f>(K14+M14+O14+Q14+S14+U14+W14+Y14+AA14+AC14)</f>
        <v>0</v>
      </c>
      <c r="J14" s="73">
        <f t="shared" si="2"/>
        <v>0</v>
      </c>
      <c r="K14" s="26"/>
      <c r="L14" s="27"/>
      <c r="M14" s="26"/>
      <c r="N14" s="26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132"/>
      <c r="AN14" s="133"/>
    </row>
    <row r="15" spans="1:40" s="11" customFormat="1" ht="12.75">
      <c r="A15" s="19" t="s">
        <v>116</v>
      </c>
      <c r="B15" s="20" t="s">
        <v>28</v>
      </c>
      <c r="C15" s="54"/>
      <c r="D15" s="55"/>
      <c r="E15" s="68">
        <v>1</v>
      </c>
      <c r="F15" s="53">
        <v>3551</v>
      </c>
      <c r="G15" s="53">
        <f aca="true" t="shared" si="3" ref="G15:AF15">SUM(G16)</f>
        <v>0</v>
      </c>
      <c r="H15" s="53">
        <f t="shared" si="3"/>
        <v>0</v>
      </c>
      <c r="I15" s="73">
        <v>153</v>
      </c>
      <c r="J15" s="73">
        <f t="shared" si="2"/>
        <v>0</v>
      </c>
      <c r="K15" s="85">
        <f t="shared" si="3"/>
        <v>0</v>
      </c>
      <c r="L15" s="53">
        <f t="shared" si="3"/>
        <v>0</v>
      </c>
      <c r="M15" s="85">
        <f t="shared" si="3"/>
        <v>0</v>
      </c>
      <c r="N15" s="85">
        <f t="shared" si="3"/>
        <v>0</v>
      </c>
      <c r="O15" s="85">
        <f t="shared" si="3"/>
        <v>0</v>
      </c>
      <c r="P15" s="53">
        <f t="shared" si="3"/>
        <v>0</v>
      </c>
      <c r="Q15" s="53">
        <f t="shared" si="3"/>
        <v>0</v>
      </c>
      <c r="R15" s="53">
        <f t="shared" si="3"/>
        <v>0</v>
      </c>
      <c r="S15" s="53">
        <f t="shared" si="3"/>
        <v>3</v>
      </c>
      <c r="T15" s="53">
        <f t="shared" si="3"/>
        <v>0</v>
      </c>
      <c r="U15" s="53">
        <f t="shared" si="3"/>
        <v>0</v>
      </c>
      <c r="V15" s="53">
        <f t="shared" si="3"/>
        <v>0</v>
      </c>
      <c r="W15" s="53">
        <f t="shared" si="3"/>
        <v>0</v>
      </c>
      <c r="X15" s="53">
        <f t="shared" si="3"/>
        <v>0</v>
      </c>
      <c r="Y15" s="53">
        <f t="shared" si="3"/>
        <v>0</v>
      </c>
      <c r="Z15" s="53">
        <f t="shared" si="3"/>
        <v>0</v>
      </c>
      <c r="AA15" s="53">
        <f t="shared" si="3"/>
        <v>0</v>
      </c>
      <c r="AB15" s="53">
        <f t="shared" si="3"/>
        <v>0</v>
      </c>
      <c r="AC15" s="53">
        <f t="shared" si="3"/>
        <v>139</v>
      </c>
      <c r="AD15" s="53">
        <f t="shared" si="3"/>
        <v>0</v>
      </c>
      <c r="AE15" s="53">
        <v>0</v>
      </c>
      <c r="AF15" s="53">
        <f t="shared" si="3"/>
        <v>0</v>
      </c>
      <c r="AG15" s="53">
        <v>3</v>
      </c>
      <c r="AH15" s="53"/>
      <c r="AI15" s="53">
        <v>8</v>
      </c>
      <c r="AJ15" s="53"/>
      <c r="AK15" s="53">
        <v>7</v>
      </c>
      <c r="AL15" s="53"/>
      <c r="AM15" s="126">
        <v>5</v>
      </c>
      <c r="AN15" s="127"/>
    </row>
    <row r="16" spans="1:40" ht="12.75">
      <c r="A16" s="20"/>
      <c r="B16" s="20"/>
      <c r="C16" s="26">
        <v>3</v>
      </c>
      <c r="D16" s="27" t="s">
        <v>29</v>
      </c>
      <c r="E16" s="27"/>
      <c r="F16" s="28">
        <v>3551</v>
      </c>
      <c r="G16" s="26" t="s">
        <v>30</v>
      </c>
      <c r="H16" s="26"/>
      <c r="I16" s="76">
        <v>153</v>
      </c>
      <c r="J16" s="73">
        <f t="shared" si="2"/>
        <v>0</v>
      </c>
      <c r="K16" s="26"/>
      <c r="L16" s="27"/>
      <c r="M16" s="26"/>
      <c r="N16" s="26"/>
      <c r="O16" s="26"/>
      <c r="P16" s="27"/>
      <c r="Q16" s="27"/>
      <c r="R16" s="27"/>
      <c r="S16" s="27">
        <v>3</v>
      </c>
      <c r="T16" s="27"/>
      <c r="U16" s="27"/>
      <c r="V16" s="27"/>
      <c r="W16" s="27"/>
      <c r="X16" s="27"/>
      <c r="Y16" s="27">
        <v>0</v>
      </c>
      <c r="Z16" s="27"/>
      <c r="AA16" s="27">
        <v>0</v>
      </c>
      <c r="AB16" s="27"/>
      <c r="AC16" s="27">
        <v>139</v>
      </c>
      <c r="AD16" s="27"/>
      <c r="AE16" s="27">
        <v>0</v>
      </c>
      <c r="AF16" s="27"/>
      <c r="AG16" s="27">
        <v>3</v>
      </c>
      <c r="AH16" s="27"/>
      <c r="AI16" s="27">
        <v>8</v>
      </c>
      <c r="AJ16" s="27"/>
      <c r="AK16" s="27">
        <v>7</v>
      </c>
      <c r="AL16" s="27"/>
      <c r="AM16" s="132">
        <v>5</v>
      </c>
      <c r="AN16" s="133"/>
    </row>
    <row r="17" spans="1:40" ht="12.75">
      <c r="A17" s="19" t="s">
        <v>117</v>
      </c>
      <c r="B17" s="20" t="s">
        <v>118</v>
      </c>
      <c r="C17" s="26"/>
      <c r="D17" s="27"/>
      <c r="E17" s="27"/>
      <c r="F17" s="28"/>
      <c r="G17" s="26"/>
      <c r="H17" s="26"/>
      <c r="I17" s="73">
        <f>(K17+M17+O17+Q17+S17+U17+W17+Y17+AA17+AC17)</f>
        <v>0</v>
      </c>
      <c r="J17" s="73">
        <f t="shared" si="2"/>
        <v>0</v>
      </c>
      <c r="K17" s="26"/>
      <c r="L17" s="27"/>
      <c r="M17" s="26"/>
      <c r="N17" s="26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132"/>
      <c r="AN17" s="133"/>
    </row>
    <row r="18" spans="1:40" s="11" customFormat="1" ht="12.75">
      <c r="A18" s="19" t="s">
        <v>119</v>
      </c>
      <c r="B18" s="20" t="s">
        <v>64</v>
      </c>
      <c r="C18" s="54"/>
      <c r="D18" s="55"/>
      <c r="E18" s="68">
        <v>1</v>
      </c>
      <c r="F18" s="53">
        <v>5789</v>
      </c>
      <c r="G18" s="53">
        <f aca="true" t="shared" si="4" ref="G18:AF18">SUM(G19)</f>
        <v>0</v>
      </c>
      <c r="H18" s="53">
        <f t="shared" si="4"/>
        <v>0</v>
      </c>
      <c r="I18" s="73">
        <v>679</v>
      </c>
      <c r="J18" s="73">
        <f t="shared" si="2"/>
        <v>0</v>
      </c>
      <c r="K18" s="85">
        <f t="shared" si="4"/>
        <v>0</v>
      </c>
      <c r="L18" s="53">
        <f t="shared" si="4"/>
        <v>0</v>
      </c>
      <c r="M18" s="85">
        <f t="shared" si="4"/>
        <v>0</v>
      </c>
      <c r="N18" s="85">
        <f t="shared" si="4"/>
        <v>0</v>
      </c>
      <c r="O18" s="85">
        <f t="shared" si="4"/>
        <v>0</v>
      </c>
      <c r="P18" s="53">
        <f t="shared" si="4"/>
        <v>0</v>
      </c>
      <c r="Q18" s="53">
        <f t="shared" si="4"/>
        <v>0</v>
      </c>
      <c r="R18" s="53">
        <f t="shared" si="4"/>
        <v>0</v>
      </c>
      <c r="S18" s="53">
        <f t="shared" si="4"/>
        <v>0</v>
      </c>
      <c r="T18" s="53">
        <f t="shared" si="4"/>
        <v>0</v>
      </c>
      <c r="U18" s="53">
        <f t="shared" si="4"/>
        <v>0</v>
      </c>
      <c r="V18" s="53">
        <f t="shared" si="4"/>
        <v>0</v>
      </c>
      <c r="W18" s="53">
        <f t="shared" si="4"/>
        <v>33</v>
      </c>
      <c r="X18" s="53">
        <f t="shared" si="4"/>
        <v>0</v>
      </c>
      <c r="Y18" s="53">
        <f t="shared" si="4"/>
        <v>0</v>
      </c>
      <c r="Z18" s="53">
        <f t="shared" si="4"/>
        <v>0</v>
      </c>
      <c r="AA18" s="53">
        <f t="shared" si="4"/>
        <v>88</v>
      </c>
      <c r="AB18" s="53">
        <f t="shared" si="4"/>
        <v>0</v>
      </c>
      <c r="AC18" s="53">
        <f t="shared" si="4"/>
        <v>129</v>
      </c>
      <c r="AD18" s="53">
        <f t="shared" si="4"/>
        <v>0</v>
      </c>
      <c r="AE18" s="53">
        <f t="shared" si="4"/>
        <v>143</v>
      </c>
      <c r="AF18" s="53">
        <f t="shared" si="4"/>
        <v>0</v>
      </c>
      <c r="AG18" s="53">
        <v>146</v>
      </c>
      <c r="AH18" s="53"/>
      <c r="AI18" s="53">
        <v>140</v>
      </c>
      <c r="AJ18" s="53"/>
      <c r="AK18" s="53">
        <v>61</v>
      </c>
      <c r="AL18" s="53"/>
      <c r="AM18" s="126">
        <v>164</v>
      </c>
      <c r="AN18" s="127"/>
    </row>
    <row r="19" spans="1:40" ht="12.75">
      <c r="A19" s="20"/>
      <c r="B19" s="30"/>
      <c r="C19" s="3">
        <v>4</v>
      </c>
      <c r="D19" s="4" t="s">
        <v>65</v>
      </c>
      <c r="E19" s="68"/>
      <c r="F19" s="5">
        <v>5789</v>
      </c>
      <c r="G19" s="3" t="s">
        <v>47</v>
      </c>
      <c r="I19" s="76">
        <v>679</v>
      </c>
      <c r="J19" s="73">
        <f t="shared" si="2"/>
        <v>0</v>
      </c>
      <c r="K19" s="3"/>
      <c r="M19" s="3"/>
      <c r="N19" s="3"/>
      <c r="O19" s="3"/>
      <c r="W19" s="4">
        <v>33</v>
      </c>
      <c r="Y19" s="4">
        <v>0</v>
      </c>
      <c r="AA19" s="4">
        <v>88</v>
      </c>
      <c r="AC19" s="4">
        <v>129</v>
      </c>
      <c r="AE19" s="4">
        <v>143</v>
      </c>
      <c r="AG19" s="4">
        <v>146</v>
      </c>
      <c r="AI19" s="4">
        <v>140</v>
      </c>
      <c r="AK19" s="4">
        <v>61</v>
      </c>
      <c r="AM19" s="120">
        <v>164</v>
      </c>
      <c r="AN19" s="134"/>
    </row>
    <row r="20" spans="1:40" ht="12.75">
      <c r="A20" s="19" t="s">
        <v>120</v>
      </c>
      <c r="B20" s="20" t="s">
        <v>121</v>
      </c>
      <c r="C20" s="26"/>
      <c r="D20" s="27"/>
      <c r="E20" s="68"/>
      <c r="F20" s="28"/>
      <c r="G20" s="26"/>
      <c r="H20" s="26"/>
      <c r="I20" s="73">
        <f>(K20+M20+O20+Q20+S20+U20+W20+Y20+AA20+AC20)</f>
        <v>0</v>
      </c>
      <c r="J20" s="73">
        <f t="shared" si="2"/>
        <v>0</v>
      </c>
      <c r="K20" s="26"/>
      <c r="L20" s="27"/>
      <c r="M20" s="26"/>
      <c r="N20" s="26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132"/>
      <c r="AN20" s="133"/>
    </row>
    <row r="21" spans="1:40" ht="12.75">
      <c r="A21" s="19" t="s">
        <v>122</v>
      </c>
      <c r="B21" s="20" t="s">
        <v>48</v>
      </c>
      <c r="C21" s="26"/>
      <c r="D21" s="27"/>
      <c r="E21" s="68">
        <v>1</v>
      </c>
      <c r="F21" s="53">
        <f>SUM(F22)</f>
        <v>10634</v>
      </c>
      <c r="G21" s="53">
        <f aca="true" t="shared" si="5" ref="G21:AF21">SUM(G22)</f>
        <v>0</v>
      </c>
      <c r="H21" s="53">
        <f t="shared" si="5"/>
        <v>0</v>
      </c>
      <c r="I21" s="73">
        <v>2793</v>
      </c>
      <c r="J21" s="73">
        <f t="shared" si="2"/>
        <v>66</v>
      </c>
      <c r="K21" s="85">
        <v>265</v>
      </c>
      <c r="L21" s="53">
        <f t="shared" si="5"/>
        <v>0</v>
      </c>
      <c r="M21" s="85">
        <f t="shared" si="5"/>
        <v>251</v>
      </c>
      <c r="N21" s="85">
        <f t="shared" si="5"/>
        <v>0</v>
      </c>
      <c r="O21" s="85">
        <f t="shared" si="5"/>
        <v>284</v>
      </c>
      <c r="P21" s="53">
        <f t="shared" si="5"/>
        <v>0</v>
      </c>
      <c r="Q21" s="53">
        <f t="shared" si="5"/>
        <v>96</v>
      </c>
      <c r="R21" s="53">
        <f t="shared" si="5"/>
        <v>66</v>
      </c>
      <c r="S21" s="53">
        <f t="shared" si="5"/>
        <v>186</v>
      </c>
      <c r="T21" s="53">
        <f t="shared" si="5"/>
        <v>0</v>
      </c>
      <c r="U21" s="53">
        <f t="shared" si="5"/>
        <v>213</v>
      </c>
      <c r="V21" s="53">
        <f t="shared" si="5"/>
        <v>0</v>
      </c>
      <c r="W21" s="53">
        <f t="shared" si="5"/>
        <v>200</v>
      </c>
      <c r="X21" s="53">
        <f t="shared" si="5"/>
        <v>0</v>
      </c>
      <c r="Y21" s="53">
        <f t="shared" si="5"/>
        <v>209</v>
      </c>
      <c r="Z21" s="53">
        <f t="shared" si="5"/>
        <v>0</v>
      </c>
      <c r="AA21" s="53">
        <f t="shared" si="5"/>
        <v>213</v>
      </c>
      <c r="AB21" s="53">
        <f t="shared" si="5"/>
        <v>0</v>
      </c>
      <c r="AC21" s="53">
        <f t="shared" si="5"/>
        <v>205</v>
      </c>
      <c r="AD21" s="53">
        <f t="shared" si="5"/>
        <v>0</v>
      </c>
      <c r="AE21" s="53">
        <f t="shared" si="5"/>
        <v>209</v>
      </c>
      <c r="AF21" s="53">
        <f t="shared" si="5"/>
        <v>0</v>
      </c>
      <c r="AG21" s="53">
        <v>230</v>
      </c>
      <c r="AH21" s="53"/>
      <c r="AI21" s="53">
        <v>232</v>
      </c>
      <c r="AJ21" s="53"/>
      <c r="AK21" s="53">
        <v>233</v>
      </c>
      <c r="AL21" s="53"/>
      <c r="AM21" s="126">
        <v>131</v>
      </c>
      <c r="AN21" s="127"/>
    </row>
    <row r="22" spans="1:40" ht="12.75">
      <c r="A22" s="20"/>
      <c r="B22" s="30"/>
      <c r="C22" s="3">
        <v>5</v>
      </c>
      <c r="D22" s="21" t="s">
        <v>49</v>
      </c>
      <c r="E22" s="68"/>
      <c r="F22" s="5">
        <v>10634</v>
      </c>
      <c r="G22" s="3" t="s">
        <v>6</v>
      </c>
      <c r="H22" s="3" t="s">
        <v>33</v>
      </c>
      <c r="I22" s="76">
        <v>2793</v>
      </c>
      <c r="J22" s="76">
        <f t="shared" si="2"/>
        <v>66</v>
      </c>
      <c r="K22" s="3">
        <v>265</v>
      </c>
      <c r="M22" s="3">
        <v>251</v>
      </c>
      <c r="N22" s="3"/>
      <c r="O22" s="3">
        <v>284</v>
      </c>
      <c r="Q22" s="4">
        <v>96</v>
      </c>
      <c r="R22" s="4">
        <v>66</v>
      </c>
      <c r="S22" s="4">
        <v>186</v>
      </c>
      <c r="U22" s="4">
        <v>213</v>
      </c>
      <c r="W22" s="4">
        <v>200</v>
      </c>
      <c r="Y22" s="4">
        <v>209</v>
      </c>
      <c r="AA22" s="4">
        <v>213</v>
      </c>
      <c r="AC22" s="4">
        <v>205</v>
      </c>
      <c r="AD22" s="4">
        <v>0</v>
      </c>
      <c r="AE22" s="4">
        <v>209</v>
      </c>
      <c r="AF22" s="4">
        <v>0</v>
      </c>
      <c r="AG22" s="4">
        <v>230</v>
      </c>
      <c r="AI22" s="4">
        <v>232</v>
      </c>
      <c r="AK22" s="4">
        <v>233</v>
      </c>
      <c r="AM22" s="120">
        <v>131</v>
      </c>
      <c r="AN22" s="134"/>
    </row>
    <row r="23" spans="1:40" ht="12.75">
      <c r="A23" s="19" t="s">
        <v>123</v>
      </c>
      <c r="B23" s="20" t="s">
        <v>92</v>
      </c>
      <c r="C23" s="26"/>
      <c r="D23" s="27"/>
      <c r="E23" s="68">
        <v>2</v>
      </c>
      <c r="F23" s="53">
        <v>32878</v>
      </c>
      <c r="G23" s="53">
        <f aca="true" t="shared" si="6" ref="G23:AF23">SUM(G24:G25)</f>
        <v>0</v>
      </c>
      <c r="H23" s="53">
        <f t="shared" si="6"/>
        <v>0</v>
      </c>
      <c r="I23" s="73">
        <v>25439</v>
      </c>
      <c r="J23" s="73">
        <f t="shared" si="2"/>
        <v>0</v>
      </c>
      <c r="K23" s="85">
        <f t="shared" si="6"/>
        <v>1101</v>
      </c>
      <c r="L23" s="53">
        <f t="shared" si="6"/>
        <v>0</v>
      </c>
      <c r="M23" s="85">
        <f t="shared" si="6"/>
        <v>1193</v>
      </c>
      <c r="N23" s="85">
        <f t="shared" si="6"/>
        <v>0</v>
      </c>
      <c r="O23" s="85">
        <f t="shared" si="6"/>
        <v>1349</v>
      </c>
      <c r="P23" s="53">
        <f t="shared" si="6"/>
        <v>0</v>
      </c>
      <c r="Q23" s="53">
        <f t="shared" si="6"/>
        <v>1522</v>
      </c>
      <c r="R23" s="53">
        <f t="shared" si="6"/>
        <v>0</v>
      </c>
      <c r="S23" s="53">
        <f t="shared" si="6"/>
        <v>1770</v>
      </c>
      <c r="T23" s="53">
        <f t="shared" si="6"/>
        <v>0</v>
      </c>
      <c r="U23" s="53">
        <f t="shared" si="6"/>
        <v>1954</v>
      </c>
      <c r="V23" s="53">
        <f t="shared" si="6"/>
        <v>0</v>
      </c>
      <c r="W23" s="53">
        <f t="shared" si="6"/>
        <v>2253</v>
      </c>
      <c r="X23" s="53">
        <f t="shared" si="6"/>
        <v>0</v>
      </c>
      <c r="Y23" s="53">
        <f t="shared" si="6"/>
        <v>2269</v>
      </c>
      <c r="Z23" s="53">
        <f t="shared" si="6"/>
        <v>0</v>
      </c>
      <c r="AA23" s="53">
        <f t="shared" si="6"/>
        <v>2532</v>
      </c>
      <c r="AB23" s="53">
        <f t="shared" si="6"/>
        <v>0</v>
      </c>
      <c r="AC23" s="53">
        <f t="shared" si="6"/>
        <v>2603</v>
      </c>
      <c r="AD23" s="53">
        <f t="shared" si="6"/>
        <v>0</v>
      </c>
      <c r="AE23" s="53">
        <f t="shared" si="6"/>
        <v>2260</v>
      </c>
      <c r="AF23" s="53">
        <f t="shared" si="6"/>
        <v>0</v>
      </c>
      <c r="AG23" s="53">
        <v>2146</v>
      </c>
      <c r="AH23" s="53"/>
      <c r="AI23" s="53">
        <v>2487</v>
      </c>
      <c r="AJ23" s="53"/>
      <c r="AK23" s="53">
        <v>2860</v>
      </c>
      <c r="AL23" s="53"/>
      <c r="AM23" s="126">
        <v>2425</v>
      </c>
      <c r="AN23" s="127"/>
    </row>
    <row r="24" spans="1:40" ht="12.75">
      <c r="A24" s="29"/>
      <c r="B24" s="29"/>
      <c r="C24" s="33">
        <v>4</v>
      </c>
      <c r="D24" s="34" t="s">
        <v>93</v>
      </c>
      <c r="E24" s="34"/>
      <c r="F24" s="35">
        <v>31374</v>
      </c>
      <c r="G24" s="33" t="s">
        <v>26</v>
      </c>
      <c r="H24" s="33"/>
      <c r="I24" s="74">
        <v>20345</v>
      </c>
      <c r="J24" s="101">
        <f t="shared" si="2"/>
        <v>0</v>
      </c>
      <c r="K24" s="33">
        <v>1101</v>
      </c>
      <c r="L24" s="36"/>
      <c r="M24" s="33">
        <v>1193</v>
      </c>
      <c r="N24" s="33"/>
      <c r="O24" s="33">
        <v>1349</v>
      </c>
      <c r="P24" s="36"/>
      <c r="Q24" s="36">
        <v>1522</v>
      </c>
      <c r="R24" s="36"/>
      <c r="S24" s="36">
        <v>1770</v>
      </c>
      <c r="T24" s="36"/>
      <c r="U24" s="36">
        <v>1954</v>
      </c>
      <c r="V24" s="36"/>
      <c r="W24" s="36">
        <v>2120</v>
      </c>
      <c r="X24" s="36"/>
      <c r="Y24" s="36">
        <v>45</v>
      </c>
      <c r="Z24" s="36"/>
      <c r="AA24" s="36">
        <v>15</v>
      </c>
      <c r="AB24" s="36"/>
      <c r="AC24" s="36">
        <v>2521</v>
      </c>
      <c r="AD24" s="36"/>
      <c r="AE24" s="36">
        <v>2209</v>
      </c>
      <c r="AF24" s="36"/>
      <c r="AG24" s="36">
        <v>2101</v>
      </c>
      <c r="AH24" s="36"/>
      <c r="AI24" s="36">
        <v>2445</v>
      </c>
      <c r="AJ24" s="36"/>
      <c r="AK24" s="36">
        <v>2816</v>
      </c>
      <c r="AL24" s="36"/>
      <c r="AM24" s="128">
        <v>2393</v>
      </c>
      <c r="AN24" s="129"/>
    </row>
    <row r="25" spans="1:40" ht="12.75">
      <c r="A25" s="25"/>
      <c r="B25" s="25"/>
      <c r="C25" s="37">
        <v>4</v>
      </c>
      <c r="D25" s="38" t="s">
        <v>94</v>
      </c>
      <c r="E25" s="38"/>
      <c r="F25" s="39">
        <v>1504</v>
      </c>
      <c r="G25" s="37" t="s">
        <v>26</v>
      </c>
      <c r="H25" s="37"/>
      <c r="I25" s="77">
        <v>5094</v>
      </c>
      <c r="J25" s="75">
        <f t="shared" si="2"/>
        <v>0</v>
      </c>
      <c r="K25" s="37"/>
      <c r="L25" s="38"/>
      <c r="M25" s="37"/>
      <c r="N25" s="37"/>
      <c r="O25" s="37"/>
      <c r="P25" s="38"/>
      <c r="Q25" s="38"/>
      <c r="R25" s="38"/>
      <c r="S25" s="38"/>
      <c r="T25" s="38"/>
      <c r="U25" s="38"/>
      <c r="V25" s="38"/>
      <c r="W25" s="38">
        <v>133</v>
      </c>
      <c r="X25" s="38"/>
      <c r="Y25" s="38">
        <v>2224</v>
      </c>
      <c r="Z25" s="38"/>
      <c r="AA25" s="38">
        <v>2517</v>
      </c>
      <c r="AB25" s="38"/>
      <c r="AC25" s="38">
        <v>82</v>
      </c>
      <c r="AD25" s="38"/>
      <c r="AE25" s="38">
        <v>51</v>
      </c>
      <c r="AF25" s="38"/>
      <c r="AG25" s="38">
        <v>45</v>
      </c>
      <c r="AH25" s="38"/>
      <c r="AI25" s="38">
        <v>42</v>
      </c>
      <c r="AJ25" s="38"/>
      <c r="AK25" s="38">
        <v>44</v>
      </c>
      <c r="AL25" s="38"/>
      <c r="AM25" s="130">
        <v>32</v>
      </c>
      <c r="AN25" s="131"/>
    </row>
    <row r="26" spans="1:40" ht="12.75">
      <c r="A26" s="19" t="s">
        <v>124</v>
      </c>
      <c r="B26" s="20" t="s">
        <v>125</v>
      </c>
      <c r="C26" s="26"/>
      <c r="D26" s="27"/>
      <c r="E26" s="27"/>
      <c r="F26" s="28"/>
      <c r="G26" s="26"/>
      <c r="H26" s="26"/>
      <c r="I26" s="73">
        <f>(K26+M26+O26+Q26+S26+U26+W26+Y26+AA26+AC26)</f>
        <v>0</v>
      </c>
      <c r="J26" s="73">
        <f t="shared" si="2"/>
        <v>0</v>
      </c>
      <c r="K26" s="26"/>
      <c r="L26" s="27"/>
      <c r="M26" s="26"/>
      <c r="N26" s="26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132"/>
      <c r="AN26" s="133"/>
    </row>
    <row r="27" spans="1:40" ht="12.75">
      <c r="A27" s="19" t="s">
        <v>126</v>
      </c>
      <c r="B27" s="20" t="s">
        <v>127</v>
      </c>
      <c r="C27" s="26"/>
      <c r="D27" s="27"/>
      <c r="E27" s="68">
        <v>1</v>
      </c>
      <c r="F27" s="53">
        <v>14870</v>
      </c>
      <c r="G27" s="53">
        <f aca="true" t="shared" si="7" ref="G27:AF27">SUM(G28)</f>
        <v>0</v>
      </c>
      <c r="H27" s="53">
        <f t="shared" si="7"/>
        <v>0</v>
      </c>
      <c r="I27" s="73">
        <v>2022</v>
      </c>
      <c r="J27" s="73">
        <f t="shared" si="2"/>
        <v>0</v>
      </c>
      <c r="K27" s="85">
        <f t="shared" si="7"/>
        <v>0</v>
      </c>
      <c r="L27" s="53">
        <f t="shared" si="7"/>
        <v>0</v>
      </c>
      <c r="M27" s="85">
        <f t="shared" si="7"/>
        <v>94</v>
      </c>
      <c r="N27" s="85">
        <f t="shared" si="7"/>
        <v>0</v>
      </c>
      <c r="O27" s="85">
        <f t="shared" si="7"/>
        <v>122</v>
      </c>
      <c r="P27" s="53">
        <f t="shared" si="7"/>
        <v>0</v>
      </c>
      <c r="Q27" s="53">
        <f t="shared" si="7"/>
        <v>130</v>
      </c>
      <c r="R27" s="53">
        <f t="shared" si="7"/>
        <v>0</v>
      </c>
      <c r="S27" s="53">
        <f t="shared" si="7"/>
        <v>138</v>
      </c>
      <c r="T27" s="53">
        <f t="shared" si="7"/>
        <v>0</v>
      </c>
      <c r="U27" s="53">
        <f t="shared" si="7"/>
        <v>0</v>
      </c>
      <c r="V27" s="53">
        <f t="shared" si="7"/>
        <v>0</v>
      </c>
      <c r="W27" s="53">
        <f t="shared" si="7"/>
        <v>154</v>
      </c>
      <c r="X27" s="53">
        <f t="shared" si="7"/>
        <v>0</v>
      </c>
      <c r="Y27" s="53">
        <f t="shared" si="7"/>
        <v>227</v>
      </c>
      <c r="Z27" s="53">
        <f t="shared" si="7"/>
        <v>0</v>
      </c>
      <c r="AA27" s="53">
        <f t="shared" si="7"/>
        <v>249</v>
      </c>
      <c r="AB27" s="53">
        <f t="shared" si="7"/>
        <v>0</v>
      </c>
      <c r="AC27" s="53">
        <f t="shared" si="7"/>
        <v>256</v>
      </c>
      <c r="AD27" s="53">
        <f t="shared" si="7"/>
        <v>0</v>
      </c>
      <c r="AE27" s="53">
        <f t="shared" si="7"/>
        <v>257</v>
      </c>
      <c r="AF27" s="53">
        <f t="shared" si="7"/>
        <v>0</v>
      </c>
      <c r="AG27" s="53">
        <v>217</v>
      </c>
      <c r="AH27" s="53"/>
      <c r="AI27" s="53">
        <v>178</v>
      </c>
      <c r="AJ27" s="53"/>
      <c r="AK27" s="53">
        <v>171</v>
      </c>
      <c r="AL27" s="53"/>
      <c r="AM27" s="126">
        <v>108</v>
      </c>
      <c r="AN27" s="127"/>
    </row>
    <row r="28" spans="1:40" ht="12.75">
      <c r="A28" s="20"/>
      <c r="B28" s="30"/>
      <c r="C28" s="3">
        <v>5</v>
      </c>
      <c r="D28" s="4" t="s">
        <v>5</v>
      </c>
      <c r="F28" s="5">
        <v>14870</v>
      </c>
      <c r="G28" s="3" t="s">
        <v>6</v>
      </c>
      <c r="I28" s="76">
        <v>2022</v>
      </c>
      <c r="J28" s="73">
        <f t="shared" si="2"/>
        <v>0</v>
      </c>
      <c r="K28" s="26"/>
      <c r="M28" s="3">
        <v>94</v>
      </c>
      <c r="N28" s="3"/>
      <c r="O28" s="3">
        <v>122</v>
      </c>
      <c r="Q28" s="4">
        <v>130</v>
      </c>
      <c r="S28" s="4">
        <v>138</v>
      </c>
      <c r="W28" s="4">
        <v>154</v>
      </c>
      <c r="Y28" s="4">
        <v>227</v>
      </c>
      <c r="AA28" s="4">
        <v>249</v>
      </c>
      <c r="AC28" s="4">
        <v>256</v>
      </c>
      <c r="AE28" s="4">
        <v>257</v>
      </c>
      <c r="AG28" s="4">
        <v>217</v>
      </c>
      <c r="AI28" s="4">
        <v>178</v>
      </c>
      <c r="AK28" s="4">
        <v>171</v>
      </c>
      <c r="AM28" s="120">
        <v>108</v>
      </c>
      <c r="AN28" s="134"/>
    </row>
    <row r="29" spans="1:40" ht="12.75">
      <c r="A29" s="19" t="s">
        <v>128</v>
      </c>
      <c r="B29" s="20" t="s">
        <v>81</v>
      </c>
      <c r="C29" s="26"/>
      <c r="D29" s="27"/>
      <c r="E29" s="68">
        <v>3</v>
      </c>
      <c r="F29" s="53">
        <v>28369</v>
      </c>
      <c r="G29" s="53">
        <f aca="true" t="shared" si="8" ref="G29:AF29">SUM(G30:G32)</f>
        <v>0</v>
      </c>
      <c r="H29" s="53">
        <f t="shared" si="8"/>
        <v>0</v>
      </c>
      <c r="I29" s="73">
        <v>2812</v>
      </c>
      <c r="J29" s="73">
        <f t="shared" si="2"/>
        <v>0</v>
      </c>
      <c r="K29" s="85">
        <f t="shared" si="8"/>
        <v>0</v>
      </c>
      <c r="L29" s="53">
        <f t="shared" si="8"/>
        <v>0</v>
      </c>
      <c r="M29" s="85">
        <f t="shared" si="8"/>
        <v>0</v>
      </c>
      <c r="N29" s="85">
        <f t="shared" si="8"/>
        <v>0</v>
      </c>
      <c r="O29" s="85">
        <f t="shared" si="8"/>
        <v>36</v>
      </c>
      <c r="P29" s="53">
        <f t="shared" si="8"/>
        <v>0</v>
      </c>
      <c r="Q29" s="53">
        <f t="shared" si="8"/>
        <v>151</v>
      </c>
      <c r="R29" s="53">
        <f t="shared" si="8"/>
        <v>0</v>
      </c>
      <c r="S29" s="53">
        <f t="shared" si="8"/>
        <v>164</v>
      </c>
      <c r="T29" s="53">
        <f t="shared" si="8"/>
        <v>0</v>
      </c>
      <c r="U29" s="53">
        <f t="shared" si="8"/>
        <v>0</v>
      </c>
      <c r="V29" s="53">
        <f t="shared" si="8"/>
        <v>0</v>
      </c>
      <c r="W29" s="53">
        <f t="shared" si="8"/>
        <v>174</v>
      </c>
      <c r="X29" s="53">
        <f t="shared" si="8"/>
        <v>0</v>
      </c>
      <c r="Y29" s="53">
        <f t="shared" si="8"/>
        <v>536</v>
      </c>
      <c r="Z29" s="53">
        <f t="shared" si="8"/>
        <v>0</v>
      </c>
      <c r="AA29" s="53">
        <f t="shared" si="8"/>
        <v>572</v>
      </c>
      <c r="AB29" s="53">
        <f t="shared" si="8"/>
        <v>0</v>
      </c>
      <c r="AC29" s="53">
        <f t="shared" si="8"/>
        <v>258</v>
      </c>
      <c r="AD29" s="53">
        <f t="shared" si="8"/>
        <v>0</v>
      </c>
      <c r="AE29" s="53">
        <f t="shared" si="8"/>
        <v>289</v>
      </c>
      <c r="AF29" s="53">
        <f t="shared" si="8"/>
        <v>0</v>
      </c>
      <c r="AG29" s="53">
        <v>316</v>
      </c>
      <c r="AH29" s="53"/>
      <c r="AI29" s="53">
        <v>316</v>
      </c>
      <c r="AJ29" s="53"/>
      <c r="AK29" s="53">
        <v>302</v>
      </c>
      <c r="AL29" s="53"/>
      <c r="AM29" s="126">
        <v>324</v>
      </c>
      <c r="AN29" s="127"/>
    </row>
    <row r="30" spans="1:40" ht="12.75">
      <c r="A30" s="29"/>
      <c r="B30" s="29"/>
      <c r="C30" s="33">
        <v>5</v>
      </c>
      <c r="D30" s="36" t="s">
        <v>82</v>
      </c>
      <c r="E30" s="36"/>
      <c r="F30" s="35">
        <v>13679</v>
      </c>
      <c r="G30" s="33" t="s">
        <v>83</v>
      </c>
      <c r="H30" s="33"/>
      <c r="I30" s="74">
        <v>310</v>
      </c>
      <c r="J30" s="101">
        <f t="shared" si="2"/>
        <v>0</v>
      </c>
      <c r="K30" s="86"/>
      <c r="L30" s="36"/>
      <c r="M30" s="33"/>
      <c r="N30" s="33"/>
      <c r="O30" s="33"/>
      <c r="P30" s="36"/>
      <c r="Q30" s="36">
        <v>18</v>
      </c>
      <c r="R30" s="36"/>
      <c r="S30" s="36">
        <v>15</v>
      </c>
      <c r="T30" s="36"/>
      <c r="U30" s="36"/>
      <c r="V30" s="36"/>
      <c r="W30" s="36">
        <v>17</v>
      </c>
      <c r="X30" s="36"/>
      <c r="Y30" s="36">
        <v>63</v>
      </c>
      <c r="Z30" s="36"/>
      <c r="AA30" s="36">
        <v>72</v>
      </c>
      <c r="AB30" s="36"/>
      <c r="AC30" s="36">
        <v>32</v>
      </c>
      <c r="AD30" s="36"/>
      <c r="AE30" s="36">
        <v>33</v>
      </c>
      <c r="AF30" s="36"/>
      <c r="AG30" s="36">
        <v>36</v>
      </c>
      <c r="AH30" s="36"/>
      <c r="AI30" s="36">
        <v>24</v>
      </c>
      <c r="AJ30" s="36"/>
      <c r="AK30" s="36">
        <v>22</v>
      </c>
      <c r="AL30" s="36"/>
      <c r="AM30" s="128">
        <v>20</v>
      </c>
      <c r="AN30" s="129"/>
    </row>
    <row r="31" spans="1:40" ht="12.75">
      <c r="A31" s="30"/>
      <c r="B31" s="30"/>
      <c r="C31" s="40">
        <v>5</v>
      </c>
      <c r="D31" s="41" t="s">
        <v>84</v>
      </c>
      <c r="E31" s="41"/>
      <c r="F31" s="42">
        <v>2802</v>
      </c>
      <c r="G31" s="40" t="s">
        <v>6</v>
      </c>
      <c r="H31" s="40"/>
      <c r="I31" s="78">
        <v>817</v>
      </c>
      <c r="J31" s="102">
        <f t="shared" si="2"/>
        <v>0</v>
      </c>
      <c r="K31" s="40"/>
      <c r="L31" s="41"/>
      <c r="M31" s="40"/>
      <c r="N31" s="40"/>
      <c r="O31" s="40">
        <v>36</v>
      </c>
      <c r="P31" s="41"/>
      <c r="Q31" s="41">
        <v>40</v>
      </c>
      <c r="R31" s="41"/>
      <c r="S31" s="41">
        <v>45</v>
      </c>
      <c r="T31" s="41"/>
      <c r="U31" s="41"/>
      <c r="V31" s="41"/>
      <c r="W31" s="41">
        <v>58</v>
      </c>
      <c r="X31" s="41"/>
      <c r="Y31" s="41">
        <v>110</v>
      </c>
      <c r="Z31" s="41"/>
      <c r="AA31" s="41">
        <v>124</v>
      </c>
      <c r="AB31" s="41"/>
      <c r="AC31" s="41">
        <v>87</v>
      </c>
      <c r="AD31" s="41"/>
      <c r="AE31" s="41">
        <v>98</v>
      </c>
      <c r="AF31" s="41"/>
      <c r="AG31" s="41">
        <v>107</v>
      </c>
      <c r="AH31" s="41"/>
      <c r="AI31" s="41">
        <v>112</v>
      </c>
      <c r="AJ31" s="41"/>
      <c r="AK31" s="41">
        <v>81</v>
      </c>
      <c r="AL31" s="41"/>
      <c r="AM31" s="135">
        <v>90</v>
      </c>
      <c r="AN31" s="136"/>
    </row>
    <row r="32" spans="1:40" ht="12.75">
      <c r="A32" s="25"/>
      <c r="B32" s="25"/>
      <c r="C32" s="37">
        <v>5</v>
      </c>
      <c r="D32" s="38" t="s">
        <v>85</v>
      </c>
      <c r="E32" s="38"/>
      <c r="F32" s="39">
        <v>11888</v>
      </c>
      <c r="G32" s="37" t="s">
        <v>6</v>
      </c>
      <c r="H32" s="37"/>
      <c r="I32" s="79">
        <v>1685</v>
      </c>
      <c r="J32" s="99">
        <f t="shared" si="2"/>
        <v>0</v>
      </c>
      <c r="K32" s="37"/>
      <c r="L32" s="38"/>
      <c r="M32" s="37"/>
      <c r="N32" s="37"/>
      <c r="O32" s="37"/>
      <c r="P32" s="38"/>
      <c r="Q32" s="38">
        <v>93</v>
      </c>
      <c r="R32" s="38"/>
      <c r="S32" s="38">
        <v>104</v>
      </c>
      <c r="T32" s="38"/>
      <c r="U32" s="38"/>
      <c r="V32" s="38"/>
      <c r="W32" s="38">
        <v>99</v>
      </c>
      <c r="X32" s="38"/>
      <c r="Y32" s="38">
        <v>363</v>
      </c>
      <c r="Z32" s="38"/>
      <c r="AA32" s="38">
        <v>376</v>
      </c>
      <c r="AB32" s="38"/>
      <c r="AC32" s="38">
        <v>139</v>
      </c>
      <c r="AD32" s="38"/>
      <c r="AE32" s="38">
        <v>158</v>
      </c>
      <c r="AF32" s="38"/>
      <c r="AG32" s="38">
        <v>173</v>
      </c>
      <c r="AH32" s="38"/>
      <c r="AI32" s="38">
        <v>180</v>
      </c>
      <c r="AJ32" s="38"/>
      <c r="AK32" s="38">
        <v>199</v>
      </c>
      <c r="AL32" s="38"/>
      <c r="AM32" s="130">
        <v>214</v>
      </c>
      <c r="AN32" s="131"/>
    </row>
    <row r="33" spans="1:40" ht="12.75">
      <c r="A33" s="19" t="s">
        <v>129</v>
      </c>
      <c r="B33" s="20" t="s">
        <v>130</v>
      </c>
      <c r="C33" s="26"/>
      <c r="D33" s="27"/>
      <c r="E33" s="27"/>
      <c r="F33" s="28"/>
      <c r="G33" s="26"/>
      <c r="H33" s="26"/>
      <c r="I33" s="73">
        <f>(K33+M33+O33+Q33+S33+U33+W33+Y33+AA33+AC33+AE33)</f>
        <v>0</v>
      </c>
      <c r="J33" s="73">
        <f t="shared" si="2"/>
        <v>0</v>
      </c>
      <c r="K33" s="26"/>
      <c r="L33" s="27"/>
      <c r="M33" s="26"/>
      <c r="N33" s="26"/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132"/>
      <c r="AN33" s="133"/>
    </row>
    <row r="34" spans="1:40" ht="12.75">
      <c r="A34" s="19" t="s">
        <v>131</v>
      </c>
      <c r="B34" s="20" t="s">
        <v>43</v>
      </c>
      <c r="C34" s="26"/>
      <c r="D34" s="27"/>
      <c r="E34" s="68">
        <v>1</v>
      </c>
      <c r="F34" s="53">
        <v>28513</v>
      </c>
      <c r="G34" s="53">
        <f aca="true" t="shared" si="9" ref="G34:AD34">SUM(G35)</f>
        <v>0</v>
      </c>
      <c r="H34" s="53">
        <f t="shared" si="9"/>
        <v>0</v>
      </c>
      <c r="I34" s="73">
        <v>776</v>
      </c>
      <c r="J34" s="73">
        <f t="shared" si="2"/>
        <v>0</v>
      </c>
      <c r="K34" s="85">
        <f t="shared" si="9"/>
        <v>0</v>
      </c>
      <c r="L34" s="53">
        <f t="shared" si="9"/>
        <v>0</v>
      </c>
      <c r="M34" s="85">
        <f t="shared" si="9"/>
        <v>0</v>
      </c>
      <c r="N34" s="85">
        <f t="shared" si="9"/>
        <v>0</v>
      </c>
      <c r="O34" s="85">
        <f t="shared" si="9"/>
        <v>0</v>
      </c>
      <c r="P34" s="53">
        <f t="shared" si="9"/>
        <v>0</v>
      </c>
      <c r="Q34" s="53">
        <f t="shared" si="9"/>
        <v>0</v>
      </c>
      <c r="R34" s="53">
        <f t="shared" si="9"/>
        <v>0</v>
      </c>
      <c r="S34" s="53">
        <f t="shared" si="9"/>
        <v>330</v>
      </c>
      <c r="T34" s="53">
        <f t="shared" si="9"/>
        <v>0</v>
      </c>
      <c r="U34" s="53">
        <f t="shared" si="9"/>
        <v>0</v>
      </c>
      <c r="V34" s="53">
        <f t="shared" si="9"/>
        <v>0</v>
      </c>
      <c r="W34" s="53">
        <f t="shared" si="9"/>
        <v>420</v>
      </c>
      <c r="X34" s="53">
        <f t="shared" si="9"/>
        <v>0</v>
      </c>
      <c r="Y34" s="53">
        <f t="shared" si="9"/>
        <v>0</v>
      </c>
      <c r="Z34" s="53">
        <f t="shared" si="9"/>
        <v>0</v>
      </c>
      <c r="AA34" s="53">
        <f t="shared" si="9"/>
        <v>0</v>
      </c>
      <c r="AB34" s="53">
        <f t="shared" si="9"/>
        <v>0</v>
      </c>
      <c r="AC34" s="53">
        <f t="shared" si="9"/>
        <v>0</v>
      </c>
      <c r="AD34" s="53">
        <f t="shared" si="9"/>
        <v>0</v>
      </c>
      <c r="AE34" s="53"/>
      <c r="AF34" s="53"/>
      <c r="AG34" s="53">
        <v>4</v>
      </c>
      <c r="AH34" s="53"/>
      <c r="AI34" s="53">
        <v>22</v>
      </c>
      <c r="AJ34" s="53"/>
      <c r="AK34" s="53">
        <v>35</v>
      </c>
      <c r="AL34" s="53"/>
      <c r="AM34" s="126">
        <v>9</v>
      </c>
      <c r="AN34" s="127"/>
    </row>
    <row r="35" spans="1:40" ht="12.75">
      <c r="A35" s="20"/>
      <c r="B35" s="30"/>
      <c r="C35" s="3">
        <v>2</v>
      </c>
      <c r="D35" s="4" t="s">
        <v>44</v>
      </c>
      <c r="E35" s="68"/>
      <c r="F35" s="5">
        <v>28513</v>
      </c>
      <c r="G35" s="3" t="s">
        <v>45</v>
      </c>
      <c r="I35" s="76">
        <v>776</v>
      </c>
      <c r="J35" s="73">
        <f t="shared" si="2"/>
        <v>0</v>
      </c>
      <c r="K35" s="3"/>
      <c r="M35" s="3"/>
      <c r="N35" s="3"/>
      <c r="O35" s="3"/>
      <c r="S35" s="4">
        <v>330</v>
      </c>
      <c r="W35" s="4">
        <v>420</v>
      </c>
      <c r="Y35" s="4">
        <v>0</v>
      </c>
      <c r="AA35" s="4">
        <v>0</v>
      </c>
      <c r="AC35" s="4">
        <v>0</v>
      </c>
      <c r="AE35" s="4">
        <v>0</v>
      </c>
      <c r="AG35" s="4">
        <v>4</v>
      </c>
      <c r="AI35" s="4">
        <v>22</v>
      </c>
      <c r="AK35" s="4">
        <v>35</v>
      </c>
      <c r="AM35" s="120">
        <v>9</v>
      </c>
      <c r="AN35" s="134"/>
    </row>
    <row r="36" spans="1:40" ht="12.75">
      <c r="A36" s="19" t="s">
        <v>132</v>
      </c>
      <c r="B36" s="20" t="s">
        <v>55</v>
      </c>
      <c r="C36" s="26"/>
      <c r="D36" s="27"/>
      <c r="E36" s="68">
        <v>1</v>
      </c>
      <c r="F36" s="53">
        <f>SUM(F37)</f>
        <v>26654</v>
      </c>
      <c r="G36" s="53">
        <f aca="true" t="shared" si="10" ref="G36:AF36">SUM(G37)</f>
        <v>0</v>
      </c>
      <c r="H36" s="53">
        <f t="shared" si="10"/>
        <v>0</v>
      </c>
      <c r="I36" s="73">
        <v>4837</v>
      </c>
      <c r="J36" s="73">
        <f t="shared" si="2"/>
        <v>0</v>
      </c>
      <c r="K36" s="85">
        <f t="shared" si="10"/>
        <v>575</v>
      </c>
      <c r="L36" s="53">
        <f t="shared" si="10"/>
        <v>0</v>
      </c>
      <c r="M36" s="85">
        <f t="shared" si="10"/>
        <v>661</v>
      </c>
      <c r="N36" s="85">
        <f t="shared" si="10"/>
        <v>0</v>
      </c>
      <c r="O36" s="85">
        <f t="shared" si="10"/>
        <v>693</v>
      </c>
      <c r="P36" s="53">
        <f t="shared" si="10"/>
        <v>0</v>
      </c>
      <c r="Q36" s="53">
        <f t="shared" si="10"/>
        <v>0</v>
      </c>
      <c r="R36" s="53">
        <f t="shared" si="10"/>
        <v>0</v>
      </c>
      <c r="S36" s="53">
        <f t="shared" si="10"/>
        <v>0</v>
      </c>
      <c r="T36" s="53">
        <f t="shared" si="10"/>
        <v>0</v>
      </c>
      <c r="U36" s="53">
        <f t="shared" si="10"/>
        <v>0</v>
      </c>
      <c r="V36" s="53">
        <f t="shared" si="10"/>
        <v>0</v>
      </c>
      <c r="W36" s="53">
        <f t="shared" si="10"/>
        <v>404</v>
      </c>
      <c r="X36" s="53">
        <f t="shared" si="10"/>
        <v>0</v>
      </c>
      <c r="Y36" s="53">
        <f t="shared" si="10"/>
        <v>436</v>
      </c>
      <c r="Z36" s="53">
        <f t="shared" si="10"/>
        <v>0</v>
      </c>
      <c r="AA36" s="53">
        <f t="shared" si="10"/>
        <v>444</v>
      </c>
      <c r="AB36" s="53">
        <f t="shared" si="10"/>
        <v>0</v>
      </c>
      <c r="AC36" s="53">
        <f t="shared" si="10"/>
        <v>116</v>
      </c>
      <c r="AD36" s="53">
        <f t="shared" si="10"/>
        <v>0</v>
      </c>
      <c r="AE36" s="53">
        <f t="shared" si="10"/>
        <v>152</v>
      </c>
      <c r="AF36" s="53">
        <f t="shared" si="10"/>
        <v>0</v>
      </c>
      <c r="AG36" s="53">
        <v>664</v>
      </c>
      <c r="AH36" s="53"/>
      <c r="AI36" s="53">
        <v>692</v>
      </c>
      <c r="AJ36" s="53"/>
      <c r="AK36" s="53">
        <v>826</v>
      </c>
      <c r="AL36" s="53"/>
      <c r="AM36" s="126">
        <v>837</v>
      </c>
      <c r="AN36" s="127"/>
    </row>
    <row r="37" spans="1:40" ht="12.75">
      <c r="A37" s="20"/>
      <c r="B37" s="30"/>
      <c r="C37" s="3">
        <v>5</v>
      </c>
      <c r="D37" s="4" t="s">
        <v>256</v>
      </c>
      <c r="E37" s="68"/>
      <c r="F37" s="5">
        <v>26654</v>
      </c>
      <c r="G37" s="3" t="s">
        <v>6</v>
      </c>
      <c r="I37" s="76">
        <v>4837</v>
      </c>
      <c r="J37" s="73">
        <f t="shared" si="2"/>
        <v>0</v>
      </c>
      <c r="K37" s="3">
        <v>575</v>
      </c>
      <c r="M37" s="3">
        <v>661</v>
      </c>
      <c r="N37" s="3"/>
      <c r="O37" s="3">
        <v>693</v>
      </c>
      <c r="W37" s="4">
        <v>404</v>
      </c>
      <c r="Y37" s="4">
        <v>436</v>
      </c>
      <c r="AA37" s="4">
        <v>444</v>
      </c>
      <c r="AC37" s="4">
        <v>116</v>
      </c>
      <c r="AE37" s="4">
        <v>152</v>
      </c>
      <c r="AG37" s="4">
        <v>664</v>
      </c>
      <c r="AI37" s="4">
        <v>692</v>
      </c>
      <c r="AK37" s="4">
        <v>826</v>
      </c>
      <c r="AM37" s="120">
        <v>837</v>
      </c>
      <c r="AN37" s="134"/>
    </row>
    <row r="38" spans="1:40" ht="12.75">
      <c r="A38" s="19" t="s">
        <v>133</v>
      </c>
      <c r="B38" s="20" t="s">
        <v>134</v>
      </c>
      <c r="C38" s="26"/>
      <c r="D38" s="27"/>
      <c r="E38" s="68"/>
      <c r="F38" s="28"/>
      <c r="G38" s="26"/>
      <c r="H38" s="26"/>
      <c r="I38" s="73">
        <f>(K38+M38+O38+Q38+S38+U38+W38+Y38+AA38+AC38+AE38)</f>
        <v>0</v>
      </c>
      <c r="J38" s="73">
        <f t="shared" si="2"/>
        <v>0</v>
      </c>
      <c r="K38" s="26"/>
      <c r="L38" s="27"/>
      <c r="M38" s="26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132"/>
      <c r="AN38" s="133"/>
    </row>
    <row r="39" spans="1:40" ht="12.75">
      <c r="A39" s="19" t="s">
        <v>135</v>
      </c>
      <c r="B39" s="20" t="s">
        <v>76</v>
      </c>
      <c r="C39" s="26"/>
      <c r="D39" s="27"/>
      <c r="E39" s="68">
        <v>1</v>
      </c>
      <c r="F39" s="53">
        <f>SUM(F40)</f>
        <v>1019</v>
      </c>
      <c r="G39" s="53">
        <f aca="true" t="shared" si="11" ref="G39:AF39">SUM(G40)</f>
        <v>0</v>
      </c>
      <c r="H39" s="53">
        <f t="shared" si="11"/>
        <v>0</v>
      </c>
      <c r="I39" s="73">
        <v>1087</v>
      </c>
      <c r="J39" s="73">
        <f t="shared" si="2"/>
        <v>0</v>
      </c>
      <c r="K39" s="85">
        <f t="shared" si="11"/>
        <v>0</v>
      </c>
      <c r="L39" s="53">
        <f t="shared" si="11"/>
        <v>0</v>
      </c>
      <c r="M39" s="85">
        <f t="shared" si="11"/>
        <v>0</v>
      </c>
      <c r="N39" s="85">
        <f t="shared" si="11"/>
        <v>0</v>
      </c>
      <c r="O39" s="85">
        <f t="shared" si="11"/>
        <v>0</v>
      </c>
      <c r="P39" s="53">
        <f t="shared" si="11"/>
        <v>0</v>
      </c>
      <c r="Q39" s="53">
        <f t="shared" si="11"/>
        <v>0</v>
      </c>
      <c r="R39" s="53">
        <f t="shared" si="11"/>
        <v>0</v>
      </c>
      <c r="S39" s="53">
        <f t="shared" si="11"/>
        <v>12</v>
      </c>
      <c r="T39" s="53">
        <f t="shared" si="11"/>
        <v>0</v>
      </c>
      <c r="U39" s="53">
        <f t="shared" si="11"/>
        <v>0</v>
      </c>
      <c r="V39" s="53">
        <f t="shared" si="11"/>
        <v>0</v>
      </c>
      <c r="W39" s="53">
        <f t="shared" si="11"/>
        <v>11</v>
      </c>
      <c r="X39" s="53">
        <f t="shared" si="11"/>
        <v>0</v>
      </c>
      <c r="Y39" s="53">
        <f t="shared" si="11"/>
        <v>487</v>
      </c>
      <c r="Z39" s="53">
        <f t="shared" si="11"/>
        <v>0</v>
      </c>
      <c r="AA39" s="53">
        <f t="shared" si="11"/>
        <v>505</v>
      </c>
      <c r="AB39" s="53">
        <f t="shared" si="11"/>
        <v>0</v>
      </c>
      <c r="AC39" s="53">
        <f t="shared" si="11"/>
        <v>17</v>
      </c>
      <c r="AD39" s="53">
        <f t="shared" si="11"/>
        <v>0</v>
      </c>
      <c r="AE39" s="53">
        <f t="shared" si="11"/>
        <v>18</v>
      </c>
      <c r="AF39" s="53">
        <f t="shared" si="11"/>
        <v>0</v>
      </c>
      <c r="AG39" s="53">
        <v>19</v>
      </c>
      <c r="AH39" s="53"/>
      <c r="AI39" s="53">
        <v>18</v>
      </c>
      <c r="AJ39" s="53"/>
      <c r="AK39" s="53">
        <v>40</v>
      </c>
      <c r="AL39" s="53"/>
      <c r="AM39" s="126">
        <v>15</v>
      </c>
      <c r="AN39" s="127"/>
    </row>
    <row r="40" spans="1:40" ht="12.75">
      <c r="A40" s="20"/>
      <c r="B40" s="30"/>
      <c r="C40" s="3">
        <v>1</v>
      </c>
      <c r="D40" s="4" t="s">
        <v>77</v>
      </c>
      <c r="F40" s="5">
        <v>1019</v>
      </c>
      <c r="G40" s="3" t="s">
        <v>47</v>
      </c>
      <c r="I40" s="76">
        <v>1087</v>
      </c>
      <c r="J40" s="73">
        <f t="shared" si="2"/>
        <v>0</v>
      </c>
      <c r="K40" s="3"/>
      <c r="M40" s="3"/>
      <c r="N40" s="3"/>
      <c r="O40" s="3"/>
      <c r="S40" s="4">
        <v>12</v>
      </c>
      <c r="W40" s="4">
        <v>11</v>
      </c>
      <c r="Y40" s="4">
        <v>487</v>
      </c>
      <c r="AA40" s="4">
        <v>505</v>
      </c>
      <c r="AC40" s="4">
        <v>17</v>
      </c>
      <c r="AE40" s="4">
        <v>18</v>
      </c>
      <c r="AG40" s="4">
        <v>19</v>
      </c>
      <c r="AI40" s="4">
        <v>18</v>
      </c>
      <c r="AK40" s="4">
        <v>40</v>
      </c>
      <c r="AM40" s="120">
        <v>15</v>
      </c>
      <c r="AN40" s="134"/>
    </row>
    <row r="41" spans="1:40" ht="12.75">
      <c r="A41" s="19" t="s">
        <v>136</v>
      </c>
      <c r="B41" s="20" t="s">
        <v>137</v>
      </c>
      <c r="C41" s="26"/>
      <c r="D41" s="27"/>
      <c r="E41" s="27"/>
      <c r="F41" s="28"/>
      <c r="G41" s="26"/>
      <c r="H41" s="26"/>
      <c r="I41" s="73">
        <f>(K41+M41+O41+Q41+S41+U41+W41+Y41+AA41+AC41+AE41)</f>
        <v>0</v>
      </c>
      <c r="J41" s="73">
        <f t="shared" si="2"/>
        <v>0</v>
      </c>
      <c r="K41" s="26"/>
      <c r="L41" s="27"/>
      <c r="M41" s="26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132"/>
      <c r="AN41" s="133"/>
    </row>
    <row r="42" spans="1:40" ht="12.75">
      <c r="A42" s="19" t="s">
        <v>138</v>
      </c>
      <c r="B42" s="20" t="s">
        <v>139</v>
      </c>
      <c r="C42" s="26"/>
      <c r="D42" s="27"/>
      <c r="E42" s="27"/>
      <c r="F42" s="28"/>
      <c r="G42" s="26"/>
      <c r="H42" s="26"/>
      <c r="I42" s="73">
        <f>(K42+M42+O42+Q42+S42+U42+W42+Y42+AA42+AC42+AE42)</f>
        <v>0</v>
      </c>
      <c r="J42" s="73">
        <f t="shared" si="2"/>
        <v>0</v>
      </c>
      <c r="K42" s="26"/>
      <c r="L42" s="27"/>
      <c r="M42" s="26"/>
      <c r="N42" s="26"/>
      <c r="O42" s="2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132"/>
      <c r="AN42" s="133"/>
    </row>
    <row r="43" spans="1:40" ht="12.75">
      <c r="A43" s="19" t="s">
        <v>140</v>
      </c>
      <c r="B43" s="20" t="s">
        <v>39</v>
      </c>
      <c r="C43" s="26"/>
      <c r="D43" s="27"/>
      <c r="E43" s="68">
        <v>3</v>
      </c>
      <c r="F43" s="53">
        <v>63980</v>
      </c>
      <c r="G43" s="53">
        <f aca="true" t="shared" si="12" ref="G43:AF43">SUM(G44:G46)</f>
        <v>0</v>
      </c>
      <c r="H43" s="53">
        <f t="shared" si="12"/>
        <v>0</v>
      </c>
      <c r="I43" s="73">
        <v>7789</v>
      </c>
      <c r="J43" s="73">
        <v>8555</v>
      </c>
      <c r="K43" s="85">
        <f t="shared" si="12"/>
        <v>222</v>
      </c>
      <c r="L43" s="53">
        <f t="shared" si="12"/>
        <v>0</v>
      </c>
      <c r="M43" s="85">
        <f t="shared" si="12"/>
        <v>238</v>
      </c>
      <c r="N43" s="85">
        <f t="shared" si="12"/>
        <v>0</v>
      </c>
      <c r="O43" s="85">
        <f t="shared" si="12"/>
        <v>361</v>
      </c>
      <c r="P43" s="53">
        <f t="shared" si="12"/>
        <v>758</v>
      </c>
      <c r="Q43" s="53">
        <f t="shared" si="12"/>
        <v>494</v>
      </c>
      <c r="R43" s="53">
        <f t="shared" si="12"/>
        <v>887</v>
      </c>
      <c r="S43" s="53">
        <f t="shared" si="12"/>
        <v>624</v>
      </c>
      <c r="T43" s="53">
        <f t="shared" si="12"/>
        <v>816</v>
      </c>
      <c r="U43" s="53">
        <f t="shared" si="12"/>
        <v>666</v>
      </c>
      <c r="V43" s="53">
        <f t="shared" si="12"/>
        <v>0</v>
      </c>
      <c r="W43" s="53">
        <f t="shared" si="12"/>
        <v>782</v>
      </c>
      <c r="X43" s="53">
        <f t="shared" si="12"/>
        <v>1086</v>
      </c>
      <c r="Y43" s="53">
        <f t="shared" si="12"/>
        <v>751</v>
      </c>
      <c r="Z43" s="53">
        <f t="shared" si="12"/>
        <v>860</v>
      </c>
      <c r="AA43" s="53">
        <f t="shared" si="12"/>
        <v>654</v>
      </c>
      <c r="AB43" s="53">
        <f t="shared" si="12"/>
        <v>840</v>
      </c>
      <c r="AC43" s="53">
        <f t="shared" si="12"/>
        <v>807</v>
      </c>
      <c r="AD43" s="53">
        <f t="shared" si="12"/>
        <v>895</v>
      </c>
      <c r="AE43" s="53">
        <f t="shared" si="12"/>
        <v>909</v>
      </c>
      <c r="AF43" s="53">
        <f t="shared" si="12"/>
        <v>1052</v>
      </c>
      <c r="AG43" s="53">
        <v>402</v>
      </c>
      <c r="AH43" s="53"/>
      <c r="AI43" s="53">
        <v>879</v>
      </c>
      <c r="AJ43" s="53">
        <v>1391</v>
      </c>
      <c r="AK43" s="53"/>
      <c r="AL43" s="53"/>
      <c r="AM43" s="126"/>
      <c r="AN43" s="127"/>
    </row>
    <row r="44" spans="1:40" ht="12.75">
      <c r="A44" s="29"/>
      <c r="B44" s="29"/>
      <c r="C44" s="33">
        <v>9</v>
      </c>
      <c r="D44" s="36" t="s">
        <v>40</v>
      </c>
      <c r="E44" s="69"/>
      <c r="F44" s="35">
        <v>40153</v>
      </c>
      <c r="G44" s="33" t="s">
        <v>6</v>
      </c>
      <c r="H44" s="33"/>
      <c r="I44" s="74">
        <v>427</v>
      </c>
      <c r="J44" s="74">
        <f aca="true" t="shared" si="13" ref="J44:J74">(L44+N44+P44+R44+T44+V44+X44+Z44+AB44+AD44+AF44)</f>
        <v>0</v>
      </c>
      <c r="K44" s="33"/>
      <c r="L44" s="36"/>
      <c r="M44" s="33"/>
      <c r="N44" s="33"/>
      <c r="O44" s="33"/>
      <c r="P44" s="36"/>
      <c r="Q44" s="36"/>
      <c r="R44" s="36"/>
      <c r="S44" s="36">
        <v>40</v>
      </c>
      <c r="T44" s="36"/>
      <c r="U44" s="36">
        <v>80</v>
      </c>
      <c r="V44" s="36"/>
      <c r="W44" s="36">
        <v>80</v>
      </c>
      <c r="X44" s="36"/>
      <c r="Y44" s="36">
        <v>53</v>
      </c>
      <c r="Z44" s="36"/>
      <c r="AA44" s="36">
        <v>38</v>
      </c>
      <c r="AB44" s="36"/>
      <c r="AC44" s="36">
        <v>48</v>
      </c>
      <c r="AD44" s="36"/>
      <c r="AE44" s="36">
        <v>62</v>
      </c>
      <c r="AF44" s="36"/>
      <c r="AG44" s="36"/>
      <c r="AH44" s="36"/>
      <c r="AI44" s="36">
        <v>26</v>
      </c>
      <c r="AJ44" s="36"/>
      <c r="AK44" s="103" t="s">
        <v>265</v>
      </c>
      <c r="AL44" s="36"/>
      <c r="AM44" s="137" t="s">
        <v>265</v>
      </c>
      <c r="AN44" s="129"/>
    </row>
    <row r="45" spans="1:40" ht="12.75">
      <c r="A45" s="30"/>
      <c r="B45" s="30"/>
      <c r="C45" s="40">
        <v>9</v>
      </c>
      <c r="D45" s="43" t="s">
        <v>41</v>
      </c>
      <c r="E45" s="70"/>
      <c r="F45" s="42">
        <v>21896</v>
      </c>
      <c r="G45" s="40" t="s">
        <v>6</v>
      </c>
      <c r="H45" s="40" t="s">
        <v>33</v>
      </c>
      <c r="I45" s="78">
        <v>6541</v>
      </c>
      <c r="J45" s="78">
        <v>8300</v>
      </c>
      <c r="K45" s="40">
        <v>222</v>
      </c>
      <c r="L45" s="41"/>
      <c r="M45" s="40">
        <v>238</v>
      </c>
      <c r="N45" s="40"/>
      <c r="O45" s="40">
        <v>361</v>
      </c>
      <c r="P45" s="41">
        <v>758</v>
      </c>
      <c r="Q45" s="41">
        <v>494</v>
      </c>
      <c r="R45" s="41">
        <v>887</v>
      </c>
      <c r="S45" s="41">
        <v>484</v>
      </c>
      <c r="T45" s="41">
        <v>804</v>
      </c>
      <c r="U45" s="41">
        <v>514</v>
      </c>
      <c r="V45" s="41"/>
      <c r="W45" s="41">
        <v>610</v>
      </c>
      <c r="X45" s="41">
        <v>1048</v>
      </c>
      <c r="Y45" s="41">
        <v>575</v>
      </c>
      <c r="Z45" s="41">
        <v>860</v>
      </c>
      <c r="AA45" s="41">
        <v>616</v>
      </c>
      <c r="AB45" s="41">
        <v>840</v>
      </c>
      <c r="AC45" s="41">
        <v>620</v>
      </c>
      <c r="AD45" s="41">
        <v>845</v>
      </c>
      <c r="AE45" s="41">
        <v>680</v>
      </c>
      <c r="AF45" s="41">
        <v>995</v>
      </c>
      <c r="AG45" s="41">
        <v>402</v>
      </c>
      <c r="AH45" s="41"/>
      <c r="AI45" s="41">
        <v>725</v>
      </c>
      <c r="AJ45" s="41">
        <v>1263</v>
      </c>
      <c r="AK45" s="104" t="s">
        <v>265</v>
      </c>
      <c r="AL45" s="41"/>
      <c r="AM45" s="138" t="s">
        <v>265</v>
      </c>
      <c r="AN45" s="136"/>
    </row>
    <row r="46" spans="1:40" ht="12.75">
      <c r="A46" s="25"/>
      <c r="B46" s="25"/>
      <c r="C46" s="37">
        <v>9</v>
      </c>
      <c r="D46" s="38" t="s">
        <v>42</v>
      </c>
      <c r="E46" s="71"/>
      <c r="F46" s="39">
        <v>1931</v>
      </c>
      <c r="G46" s="37" t="s">
        <v>6</v>
      </c>
      <c r="H46" s="37" t="s">
        <v>33</v>
      </c>
      <c r="I46" s="77">
        <v>821</v>
      </c>
      <c r="J46" s="77">
        <v>285</v>
      </c>
      <c r="K46" s="37"/>
      <c r="L46" s="38"/>
      <c r="M46" s="37"/>
      <c r="N46" s="37"/>
      <c r="O46" s="37"/>
      <c r="P46" s="38"/>
      <c r="Q46" s="38"/>
      <c r="R46" s="38"/>
      <c r="S46" s="38">
        <v>100</v>
      </c>
      <c r="T46" s="38">
        <v>12</v>
      </c>
      <c r="U46" s="38">
        <v>72</v>
      </c>
      <c r="V46" s="38"/>
      <c r="W46" s="38">
        <v>92</v>
      </c>
      <c r="X46" s="38">
        <v>38</v>
      </c>
      <c r="Y46" s="38">
        <v>123</v>
      </c>
      <c r="Z46" s="38"/>
      <c r="AA46" s="38"/>
      <c r="AB46" s="38"/>
      <c r="AC46" s="38">
        <v>139</v>
      </c>
      <c r="AD46" s="38">
        <v>50</v>
      </c>
      <c r="AE46" s="38">
        <v>167</v>
      </c>
      <c r="AF46" s="38">
        <v>57</v>
      </c>
      <c r="AG46" s="38"/>
      <c r="AH46" s="38"/>
      <c r="AI46" s="38">
        <v>128</v>
      </c>
      <c r="AJ46" s="38">
        <v>128</v>
      </c>
      <c r="AK46" s="105" t="s">
        <v>265</v>
      </c>
      <c r="AL46" s="38"/>
      <c r="AM46" s="139" t="s">
        <v>265</v>
      </c>
      <c r="AN46" s="131"/>
    </row>
    <row r="47" spans="1:40" ht="12.75">
      <c r="A47" s="19" t="s">
        <v>141</v>
      </c>
      <c r="B47" s="20" t="s">
        <v>142</v>
      </c>
      <c r="C47" s="26"/>
      <c r="D47" s="27"/>
      <c r="E47" s="68"/>
      <c r="F47" s="28"/>
      <c r="G47" s="26"/>
      <c r="H47" s="26"/>
      <c r="I47" s="73">
        <f>(K47+M47+O47+Q47+S47+U47+W47+Y47+AA47+AC47+AE47)</f>
        <v>0</v>
      </c>
      <c r="J47" s="73">
        <f t="shared" si="13"/>
        <v>0</v>
      </c>
      <c r="K47" s="26"/>
      <c r="L47" s="27"/>
      <c r="M47" s="26"/>
      <c r="N47" s="26"/>
      <c r="O47" s="26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132"/>
      <c r="AN47" s="133"/>
    </row>
    <row r="48" spans="1:40" ht="12.75">
      <c r="A48" s="19" t="s">
        <v>143</v>
      </c>
      <c r="B48" s="20" t="s">
        <v>7</v>
      </c>
      <c r="C48" s="26"/>
      <c r="D48" s="27"/>
      <c r="E48" s="68">
        <v>3</v>
      </c>
      <c r="F48" s="53">
        <f>SUM(F49:F51)</f>
        <v>33023</v>
      </c>
      <c r="G48" s="53">
        <f aca="true" t="shared" si="14" ref="G48:AF48">SUM(G49:G51)</f>
        <v>0</v>
      </c>
      <c r="H48" s="53">
        <f t="shared" si="14"/>
        <v>0</v>
      </c>
      <c r="I48" s="73">
        <v>2173</v>
      </c>
      <c r="J48" s="73">
        <f t="shared" si="13"/>
        <v>0</v>
      </c>
      <c r="K48" s="85">
        <f t="shared" si="14"/>
        <v>0</v>
      </c>
      <c r="L48" s="53">
        <f t="shared" si="14"/>
        <v>0</v>
      </c>
      <c r="M48" s="85">
        <f t="shared" si="14"/>
        <v>0</v>
      </c>
      <c r="N48" s="85">
        <f t="shared" si="14"/>
        <v>0</v>
      </c>
      <c r="O48" s="85">
        <f t="shared" si="14"/>
        <v>0</v>
      </c>
      <c r="P48" s="53">
        <f t="shared" si="14"/>
        <v>0</v>
      </c>
      <c r="Q48" s="53">
        <f t="shared" si="14"/>
        <v>490</v>
      </c>
      <c r="R48" s="53">
        <f t="shared" si="14"/>
        <v>0</v>
      </c>
      <c r="S48" s="53">
        <f t="shared" si="14"/>
        <v>529</v>
      </c>
      <c r="T48" s="53">
        <f t="shared" si="14"/>
        <v>0</v>
      </c>
      <c r="U48" s="53">
        <f t="shared" si="14"/>
        <v>0</v>
      </c>
      <c r="V48" s="53">
        <f t="shared" si="14"/>
        <v>0</v>
      </c>
      <c r="W48" s="53">
        <f t="shared" si="14"/>
        <v>128</v>
      </c>
      <c r="X48" s="53">
        <f t="shared" si="14"/>
        <v>0</v>
      </c>
      <c r="Y48" s="53">
        <f t="shared" si="14"/>
        <v>221</v>
      </c>
      <c r="Z48" s="53">
        <f t="shared" si="14"/>
        <v>0</v>
      </c>
      <c r="AA48" s="53">
        <f t="shared" si="14"/>
        <v>174</v>
      </c>
      <c r="AB48" s="53">
        <f t="shared" si="14"/>
        <v>0</v>
      </c>
      <c r="AC48" s="53">
        <f t="shared" si="14"/>
        <v>163</v>
      </c>
      <c r="AD48" s="53">
        <f t="shared" si="14"/>
        <v>0</v>
      </c>
      <c r="AE48" s="53">
        <f t="shared" si="14"/>
        <v>177</v>
      </c>
      <c r="AF48" s="53">
        <f t="shared" si="14"/>
        <v>0</v>
      </c>
      <c r="AG48" s="53">
        <v>138</v>
      </c>
      <c r="AH48" s="53"/>
      <c r="AI48" s="53">
        <v>153</v>
      </c>
      <c r="AJ48" s="53"/>
      <c r="AK48" s="53">
        <v>141</v>
      </c>
      <c r="AL48" s="53"/>
      <c r="AM48" s="126">
        <v>146</v>
      </c>
      <c r="AN48" s="127"/>
    </row>
    <row r="49" spans="1:40" ht="12.75">
      <c r="A49" s="29"/>
      <c r="B49" s="29"/>
      <c r="C49" s="33">
        <v>9</v>
      </c>
      <c r="D49" s="36" t="s">
        <v>8</v>
      </c>
      <c r="E49" s="69"/>
      <c r="F49" s="35">
        <v>9471</v>
      </c>
      <c r="G49" s="33" t="s">
        <v>6</v>
      </c>
      <c r="H49" s="33"/>
      <c r="I49" s="74">
        <v>1315</v>
      </c>
      <c r="J49" s="101">
        <f t="shared" si="13"/>
        <v>0</v>
      </c>
      <c r="K49" s="33"/>
      <c r="L49" s="36"/>
      <c r="M49" s="33"/>
      <c r="N49" s="33"/>
      <c r="O49" s="33"/>
      <c r="P49" s="36"/>
      <c r="Q49" s="36">
        <v>390</v>
      </c>
      <c r="R49" s="36"/>
      <c r="S49" s="36">
        <v>429</v>
      </c>
      <c r="T49" s="36"/>
      <c r="U49" s="36"/>
      <c r="V49" s="36"/>
      <c r="W49" s="36">
        <v>71</v>
      </c>
      <c r="X49" s="36"/>
      <c r="Y49" s="36">
        <v>71</v>
      </c>
      <c r="Z49" s="36"/>
      <c r="AA49" s="36">
        <v>76</v>
      </c>
      <c r="AB49" s="36"/>
      <c r="AC49" s="36">
        <v>66</v>
      </c>
      <c r="AD49" s="36"/>
      <c r="AE49" s="36">
        <v>72</v>
      </c>
      <c r="AF49" s="36"/>
      <c r="AG49" s="36">
        <v>67</v>
      </c>
      <c r="AH49" s="36"/>
      <c r="AI49" s="36">
        <v>73</v>
      </c>
      <c r="AJ49" s="36"/>
      <c r="AK49" s="36">
        <v>54</v>
      </c>
      <c r="AL49" s="36"/>
      <c r="AM49" s="128">
        <v>63</v>
      </c>
      <c r="AN49" s="129"/>
    </row>
    <row r="50" spans="1:40" ht="12.75">
      <c r="A50" s="30"/>
      <c r="B50" s="30"/>
      <c r="C50" s="40">
        <v>9</v>
      </c>
      <c r="D50" s="41" t="s">
        <v>9</v>
      </c>
      <c r="E50" s="70"/>
      <c r="F50" s="42">
        <v>18284</v>
      </c>
      <c r="G50" s="40" t="s">
        <v>10</v>
      </c>
      <c r="H50" s="40" t="s">
        <v>11</v>
      </c>
      <c r="I50" s="78">
        <v>436</v>
      </c>
      <c r="J50" s="102">
        <f t="shared" si="13"/>
        <v>0</v>
      </c>
      <c r="K50" s="40"/>
      <c r="L50" s="41"/>
      <c r="M50" s="40"/>
      <c r="N50" s="40"/>
      <c r="O50" s="40"/>
      <c r="P50" s="41"/>
      <c r="Q50" s="41"/>
      <c r="R50" s="41"/>
      <c r="S50" s="41"/>
      <c r="T50" s="41"/>
      <c r="U50" s="41"/>
      <c r="V50" s="41"/>
      <c r="W50" s="41">
        <v>41</v>
      </c>
      <c r="X50" s="41"/>
      <c r="Y50" s="41">
        <v>80</v>
      </c>
      <c r="Z50" s="41"/>
      <c r="AA50" s="41">
        <v>70</v>
      </c>
      <c r="AB50" s="41"/>
      <c r="AC50" s="41">
        <v>65</v>
      </c>
      <c r="AD50" s="41">
        <v>0</v>
      </c>
      <c r="AE50" s="41">
        <v>69</v>
      </c>
      <c r="AF50" s="41">
        <v>0</v>
      </c>
      <c r="AG50" s="41">
        <v>52</v>
      </c>
      <c r="AH50" s="41"/>
      <c r="AI50" s="41">
        <v>59</v>
      </c>
      <c r="AJ50" s="41"/>
      <c r="AK50" s="41">
        <v>60</v>
      </c>
      <c r="AL50" s="41"/>
      <c r="AM50" s="135">
        <v>55</v>
      </c>
      <c r="AN50" s="136"/>
    </row>
    <row r="51" spans="1:40" ht="12.75">
      <c r="A51" s="25"/>
      <c r="B51" s="25"/>
      <c r="C51" s="37">
        <v>9</v>
      </c>
      <c r="D51" s="38" t="s">
        <v>12</v>
      </c>
      <c r="E51" s="71"/>
      <c r="F51" s="39">
        <v>5268</v>
      </c>
      <c r="G51" s="37" t="s">
        <v>6</v>
      </c>
      <c r="H51" s="37"/>
      <c r="I51" s="77">
        <v>422</v>
      </c>
      <c r="J51" s="75">
        <f t="shared" si="13"/>
        <v>0</v>
      </c>
      <c r="K51" s="37"/>
      <c r="L51" s="38"/>
      <c r="M51" s="37"/>
      <c r="N51" s="37"/>
      <c r="O51" s="37"/>
      <c r="P51" s="38"/>
      <c r="Q51" s="38">
        <v>100</v>
      </c>
      <c r="R51" s="38"/>
      <c r="S51" s="38">
        <v>100</v>
      </c>
      <c r="T51" s="38"/>
      <c r="U51" s="38"/>
      <c r="V51" s="38"/>
      <c r="W51" s="38">
        <v>16</v>
      </c>
      <c r="X51" s="38"/>
      <c r="Y51" s="38">
        <v>70</v>
      </c>
      <c r="Z51" s="38"/>
      <c r="AA51" s="38">
        <v>28</v>
      </c>
      <c r="AB51" s="38"/>
      <c r="AC51" s="38">
        <v>32</v>
      </c>
      <c r="AD51" s="38"/>
      <c r="AE51" s="38">
        <v>36</v>
      </c>
      <c r="AF51" s="38"/>
      <c r="AG51" s="38">
        <v>19</v>
      </c>
      <c r="AH51" s="38"/>
      <c r="AI51" s="38">
        <v>21</v>
      </c>
      <c r="AJ51" s="38"/>
      <c r="AK51" s="38">
        <v>27</v>
      </c>
      <c r="AL51" s="38"/>
      <c r="AM51" s="130">
        <v>28</v>
      </c>
      <c r="AN51" s="131"/>
    </row>
    <row r="52" spans="1:40" ht="12.75">
      <c r="A52" s="19" t="s">
        <v>144</v>
      </c>
      <c r="B52" s="20" t="s">
        <v>78</v>
      </c>
      <c r="C52" s="26"/>
      <c r="D52" s="27"/>
      <c r="E52" s="68">
        <v>1</v>
      </c>
      <c r="F52" s="53">
        <f>SUM(F53)</f>
        <v>59297</v>
      </c>
      <c r="G52" s="53">
        <f aca="true" t="shared" si="15" ref="G52:AF52">SUM(G53)</f>
        <v>0</v>
      </c>
      <c r="H52" s="53">
        <f t="shared" si="15"/>
        <v>0</v>
      </c>
      <c r="I52" s="73">
        <v>8116</v>
      </c>
      <c r="J52" s="73">
        <f t="shared" si="13"/>
        <v>0</v>
      </c>
      <c r="K52" s="85">
        <f t="shared" si="15"/>
        <v>1796</v>
      </c>
      <c r="L52" s="53">
        <f t="shared" si="15"/>
        <v>0</v>
      </c>
      <c r="M52" s="85">
        <f t="shared" si="15"/>
        <v>0</v>
      </c>
      <c r="N52" s="85">
        <f t="shared" si="15"/>
        <v>0</v>
      </c>
      <c r="O52" s="85">
        <f t="shared" si="15"/>
        <v>1809</v>
      </c>
      <c r="P52" s="53">
        <f t="shared" si="15"/>
        <v>0</v>
      </c>
      <c r="Q52" s="53">
        <f t="shared" si="15"/>
        <v>626</v>
      </c>
      <c r="R52" s="53">
        <f t="shared" si="15"/>
        <v>0</v>
      </c>
      <c r="S52" s="53">
        <f t="shared" si="15"/>
        <v>565</v>
      </c>
      <c r="T52" s="53">
        <f t="shared" si="15"/>
        <v>0</v>
      </c>
      <c r="U52" s="53">
        <f t="shared" si="15"/>
        <v>530</v>
      </c>
      <c r="V52" s="53">
        <f t="shared" si="15"/>
        <v>0</v>
      </c>
      <c r="W52" s="53">
        <f t="shared" si="15"/>
        <v>460</v>
      </c>
      <c r="X52" s="53">
        <f t="shared" si="15"/>
        <v>0</v>
      </c>
      <c r="Y52" s="53">
        <f t="shared" si="15"/>
        <v>24</v>
      </c>
      <c r="Z52" s="53">
        <f t="shared" si="15"/>
        <v>0</v>
      </c>
      <c r="AA52" s="53">
        <f t="shared" si="15"/>
        <v>28</v>
      </c>
      <c r="AB52" s="53">
        <f t="shared" si="15"/>
        <v>0</v>
      </c>
      <c r="AC52" s="53">
        <f t="shared" si="15"/>
        <v>582</v>
      </c>
      <c r="AD52" s="53">
        <f t="shared" si="15"/>
        <v>0</v>
      </c>
      <c r="AE52" s="53">
        <f t="shared" si="15"/>
        <v>585</v>
      </c>
      <c r="AF52" s="53">
        <f t="shared" si="15"/>
        <v>0</v>
      </c>
      <c r="AG52" s="53">
        <v>481</v>
      </c>
      <c r="AH52" s="53"/>
      <c r="AI52" s="53">
        <v>630</v>
      </c>
      <c r="AJ52" s="53"/>
      <c r="AK52" s="53">
        <v>505</v>
      </c>
      <c r="AL52" s="53"/>
      <c r="AM52" s="126">
        <v>549</v>
      </c>
      <c r="AN52" s="127"/>
    </row>
    <row r="53" spans="1:40" ht="12.75">
      <c r="A53" s="20"/>
      <c r="B53" s="30"/>
      <c r="C53" s="3">
        <v>8</v>
      </c>
      <c r="D53" s="21" t="s">
        <v>79</v>
      </c>
      <c r="E53" s="68"/>
      <c r="F53" s="5">
        <v>59297</v>
      </c>
      <c r="G53" s="3" t="s">
        <v>80</v>
      </c>
      <c r="I53" s="76">
        <v>8116</v>
      </c>
      <c r="J53" s="73">
        <f t="shared" si="13"/>
        <v>0</v>
      </c>
      <c r="K53" s="3">
        <v>1796</v>
      </c>
      <c r="M53" s="3"/>
      <c r="N53" s="3"/>
      <c r="O53" s="3">
        <v>1809</v>
      </c>
      <c r="Q53" s="4">
        <v>626</v>
      </c>
      <c r="S53" s="4">
        <v>565</v>
      </c>
      <c r="U53" s="4">
        <v>530</v>
      </c>
      <c r="W53" s="4">
        <v>460</v>
      </c>
      <c r="Y53" s="4">
        <v>24</v>
      </c>
      <c r="AA53" s="4">
        <v>28</v>
      </c>
      <c r="AC53" s="4">
        <f>85+497</f>
        <v>582</v>
      </c>
      <c r="AE53" s="4">
        <v>585</v>
      </c>
      <c r="AG53" s="4">
        <v>481</v>
      </c>
      <c r="AI53" s="4">
        <v>630</v>
      </c>
      <c r="AK53" s="4">
        <v>505</v>
      </c>
      <c r="AM53" s="120">
        <v>549</v>
      </c>
      <c r="AN53" s="134"/>
    </row>
    <row r="54" spans="1:40" ht="12.75">
      <c r="A54" s="19" t="s">
        <v>145</v>
      </c>
      <c r="B54" s="20" t="s">
        <v>146</v>
      </c>
      <c r="C54" s="26"/>
      <c r="D54" s="27"/>
      <c r="E54" s="68"/>
      <c r="F54" s="28"/>
      <c r="G54" s="26"/>
      <c r="H54" s="26"/>
      <c r="I54" s="73">
        <f>(K54+M54+O54+Q54+S54+U54+W54+Y54+AA54+AC54+AE54)</f>
        <v>0</v>
      </c>
      <c r="J54" s="73">
        <f t="shared" si="13"/>
        <v>0</v>
      </c>
      <c r="K54" s="26"/>
      <c r="L54" s="27"/>
      <c r="M54" s="26"/>
      <c r="N54" s="26"/>
      <c r="O54" s="26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132"/>
      <c r="AN54" s="133"/>
    </row>
    <row r="55" spans="1:40" ht="12.75">
      <c r="A55" s="19" t="s">
        <v>147</v>
      </c>
      <c r="B55" s="20" t="s">
        <v>13</v>
      </c>
      <c r="C55" s="26"/>
      <c r="D55" s="27"/>
      <c r="E55" s="68">
        <v>8</v>
      </c>
      <c r="F55" s="53">
        <v>172185</v>
      </c>
      <c r="G55" s="53">
        <f aca="true" t="shared" si="16" ref="G55:AF55">SUM(G56:G63)</f>
        <v>0</v>
      </c>
      <c r="H55" s="53">
        <f t="shared" si="16"/>
        <v>0</v>
      </c>
      <c r="I55" s="73">
        <v>63606</v>
      </c>
      <c r="J55" s="73">
        <f t="shared" si="13"/>
        <v>267</v>
      </c>
      <c r="K55" s="85">
        <f t="shared" si="16"/>
        <v>2520</v>
      </c>
      <c r="L55" s="53">
        <f t="shared" si="16"/>
        <v>0</v>
      </c>
      <c r="M55" s="85">
        <f t="shared" si="16"/>
        <v>3175</v>
      </c>
      <c r="N55" s="85">
        <f t="shared" si="16"/>
        <v>92</v>
      </c>
      <c r="O55" s="85">
        <f t="shared" si="16"/>
        <v>3665</v>
      </c>
      <c r="P55" s="53">
        <f t="shared" si="16"/>
        <v>0</v>
      </c>
      <c r="Q55" s="53">
        <f t="shared" si="16"/>
        <v>4069</v>
      </c>
      <c r="R55" s="53">
        <f t="shared" si="16"/>
        <v>0</v>
      </c>
      <c r="S55" s="53">
        <f t="shared" si="16"/>
        <v>4895</v>
      </c>
      <c r="T55" s="53">
        <f t="shared" si="16"/>
        <v>0</v>
      </c>
      <c r="U55" s="53">
        <f t="shared" si="16"/>
        <v>4134</v>
      </c>
      <c r="V55" s="53">
        <f t="shared" si="16"/>
        <v>0</v>
      </c>
      <c r="W55" s="53">
        <f t="shared" si="16"/>
        <v>5308</v>
      </c>
      <c r="X55" s="53">
        <f t="shared" si="16"/>
        <v>0</v>
      </c>
      <c r="Y55" s="53">
        <f t="shared" si="16"/>
        <v>6100</v>
      </c>
      <c r="Z55" s="53">
        <f t="shared" si="16"/>
        <v>0</v>
      </c>
      <c r="AA55" s="53">
        <f t="shared" si="16"/>
        <v>5805</v>
      </c>
      <c r="AB55" s="53">
        <f t="shared" si="16"/>
        <v>0</v>
      </c>
      <c r="AC55" s="53">
        <f t="shared" si="16"/>
        <v>6176</v>
      </c>
      <c r="AD55" s="53">
        <f t="shared" si="16"/>
        <v>85</v>
      </c>
      <c r="AE55" s="53">
        <f t="shared" si="16"/>
        <v>6357</v>
      </c>
      <c r="AF55" s="53">
        <f t="shared" si="16"/>
        <v>90</v>
      </c>
      <c r="AG55" s="53">
        <v>5327</v>
      </c>
      <c r="AH55" s="53"/>
      <c r="AI55" s="53">
        <v>6075</v>
      </c>
      <c r="AJ55" s="53"/>
      <c r="AK55" s="53">
        <v>5542</v>
      </c>
      <c r="AL55" s="53"/>
      <c r="AM55" s="126">
        <v>5545</v>
      </c>
      <c r="AN55" s="127">
        <v>110</v>
      </c>
    </row>
    <row r="56" spans="1:40" ht="12.75">
      <c r="A56" s="29"/>
      <c r="B56" s="29"/>
      <c r="C56" s="33">
        <v>6</v>
      </c>
      <c r="D56" s="44" t="s">
        <v>14</v>
      </c>
      <c r="E56" s="69"/>
      <c r="F56" s="35">
        <v>18462.215129199998</v>
      </c>
      <c r="G56" s="45" t="s">
        <v>2</v>
      </c>
      <c r="H56" s="33"/>
      <c r="I56" s="74">
        <v>7185</v>
      </c>
      <c r="J56" s="74">
        <f t="shared" si="13"/>
        <v>0</v>
      </c>
      <c r="K56" s="33">
        <v>189</v>
      </c>
      <c r="L56" s="36"/>
      <c r="M56" s="33">
        <v>263</v>
      </c>
      <c r="N56" s="33"/>
      <c r="O56" s="33">
        <v>245</v>
      </c>
      <c r="P56" s="36"/>
      <c r="Q56" s="36">
        <v>293</v>
      </c>
      <c r="R56" s="36"/>
      <c r="S56" s="36">
        <v>438</v>
      </c>
      <c r="T56" s="36"/>
      <c r="U56" s="36">
        <v>430</v>
      </c>
      <c r="V56" s="36"/>
      <c r="W56" s="36">
        <v>863</v>
      </c>
      <c r="X56" s="36"/>
      <c r="Y56" s="36">
        <v>292</v>
      </c>
      <c r="Z56" s="36"/>
      <c r="AA56" s="36">
        <v>949</v>
      </c>
      <c r="AB56" s="36"/>
      <c r="AC56" s="36">
        <v>896</v>
      </c>
      <c r="AD56" s="36"/>
      <c r="AE56" s="36">
        <v>887</v>
      </c>
      <c r="AF56" s="36"/>
      <c r="AG56" s="36">
        <v>765</v>
      </c>
      <c r="AH56" s="36"/>
      <c r="AI56" s="36">
        <v>675</v>
      </c>
      <c r="AJ56" s="36"/>
      <c r="AK56" s="36">
        <v>739</v>
      </c>
      <c r="AL56" s="36"/>
      <c r="AM56" s="128">
        <v>619</v>
      </c>
      <c r="AN56" s="129"/>
    </row>
    <row r="57" spans="1:40" ht="12.75">
      <c r="A57" s="30"/>
      <c r="B57" s="30"/>
      <c r="C57" s="40">
        <v>6</v>
      </c>
      <c r="D57" s="46" t="s">
        <v>15</v>
      </c>
      <c r="E57" s="70"/>
      <c r="F57" s="42">
        <v>48133</v>
      </c>
      <c r="G57" s="47" t="s">
        <v>2</v>
      </c>
      <c r="H57" s="40"/>
      <c r="I57" s="78">
        <v>5682</v>
      </c>
      <c r="J57" s="78">
        <f t="shared" si="13"/>
        <v>0</v>
      </c>
      <c r="K57" s="40">
        <v>186</v>
      </c>
      <c r="L57" s="41"/>
      <c r="M57" s="40">
        <v>242</v>
      </c>
      <c r="N57" s="40"/>
      <c r="O57" s="40">
        <v>399</v>
      </c>
      <c r="P57" s="41"/>
      <c r="Q57" s="41">
        <v>385</v>
      </c>
      <c r="R57" s="41"/>
      <c r="S57" s="41">
        <v>430</v>
      </c>
      <c r="T57" s="41"/>
      <c r="U57" s="41">
        <v>502</v>
      </c>
      <c r="V57" s="41"/>
      <c r="W57" s="41">
        <v>442</v>
      </c>
      <c r="X57" s="41"/>
      <c r="Y57" s="41">
        <v>425</v>
      </c>
      <c r="Z57" s="41"/>
      <c r="AA57" s="41">
        <v>337</v>
      </c>
      <c r="AB57" s="41"/>
      <c r="AC57" s="41">
        <v>550</v>
      </c>
      <c r="AD57" s="41"/>
      <c r="AE57" s="41">
        <v>410</v>
      </c>
      <c r="AF57" s="41"/>
      <c r="AG57" s="41">
        <v>644</v>
      </c>
      <c r="AH57" s="41"/>
      <c r="AI57" s="41">
        <v>730</v>
      </c>
      <c r="AJ57" s="41"/>
      <c r="AK57" s="41">
        <v>788</v>
      </c>
      <c r="AL57" s="41"/>
      <c r="AM57" s="135">
        <v>811</v>
      </c>
      <c r="AN57" s="136"/>
    </row>
    <row r="58" spans="1:40" ht="12.75">
      <c r="A58" s="30"/>
      <c r="B58" s="30"/>
      <c r="C58" s="40">
        <v>6</v>
      </c>
      <c r="D58" s="46" t="s">
        <v>16</v>
      </c>
      <c r="E58" s="70"/>
      <c r="F58" s="42">
        <v>16133.9519801</v>
      </c>
      <c r="G58" s="47" t="s">
        <v>2</v>
      </c>
      <c r="H58" s="40"/>
      <c r="I58" s="78">
        <v>23179</v>
      </c>
      <c r="J58" s="78">
        <f t="shared" si="13"/>
        <v>0</v>
      </c>
      <c r="K58" s="40">
        <v>1802</v>
      </c>
      <c r="L58" s="41"/>
      <c r="M58" s="40">
        <v>1885</v>
      </c>
      <c r="N58" s="40"/>
      <c r="O58" s="40">
        <v>1985</v>
      </c>
      <c r="P58" s="41"/>
      <c r="Q58" s="41">
        <v>2033</v>
      </c>
      <c r="R58" s="41"/>
      <c r="S58" s="41">
        <v>1737</v>
      </c>
      <c r="T58" s="41"/>
      <c r="U58" s="41">
        <v>1540</v>
      </c>
      <c r="V58" s="41"/>
      <c r="W58" s="41">
        <v>1783</v>
      </c>
      <c r="X58" s="41"/>
      <c r="Y58" s="41">
        <v>1812</v>
      </c>
      <c r="Z58" s="41"/>
      <c r="AA58" s="41">
        <v>1826</v>
      </c>
      <c r="AB58" s="41"/>
      <c r="AC58" s="41">
        <v>1785</v>
      </c>
      <c r="AD58" s="41"/>
      <c r="AE58" s="41">
        <v>2380</v>
      </c>
      <c r="AF58" s="41"/>
      <c r="AG58" s="41">
        <v>1253</v>
      </c>
      <c r="AH58" s="41"/>
      <c r="AI58" s="41">
        <v>1358</v>
      </c>
      <c r="AJ58" s="41"/>
      <c r="AK58" s="41">
        <v>1274</v>
      </c>
      <c r="AL58" s="41"/>
      <c r="AM58" s="135">
        <v>756</v>
      </c>
      <c r="AN58" s="136"/>
    </row>
    <row r="59" spans="1:40" ht="12.75">
      <c r="A59" s="30"/>
      <c r="B59" s="30"/>
      <c r="C59" s="40">
        <v>6</v>
      </c>
      <c r="D59" s="46" t="s">
        <v>17</v>
      </c>
      <c r="E59" s="70"/>
      <c r="F59" s="42">
        <v>28972.0016369</v>
      </c>
      <c r="G59" s="47" t="s">
        <v>2</v>
      </c>
      <c r="H59" s="40" t="s">
        <v>18</v>
      </c>
      <c r="I59" s="78">
        <v>6175</v>
      </c>
      <c r="J59" s="78">
        <f t="shared" si="13"/>
        <v>267</v>
      </c>
      <c r="K59" s="40">
        <v>212</v>
      </c>
      <c r="L59" s="41"/>
      <c r="M59" s="40">
        <v>249</v>
      </c>
      <c r="N59" s="40">
        <v>92</v>
      </c>
      <c r="O59" s="40">
        <v>273</v>
      </c>
      <c r="P59" s="41"/>
      <c r="Q59" s="41">
        <v>390</v>
      </c>
      <c r="R59" s="41"/>
      <c r="S59" s="41">
        <v>951</v>
      </c>
      <c r="T59" s="41"/>
      <c r="U59" s="41">
        <v>240</v>
      </c>
      <c r="V59" s="41"/>
      <c r="W59" s="41">
        <v>248</v>
      </c>
      <c r="X59" s="41"/>
      <c r="Y59" s="41">
        <v>269</v>
      </c>
      <c r="Z59" s="41"/>
      <c r="AA59" s="41">
        <v>517</v>
      </c>
      <c r="AB59" s="41"/>
      <c r="AC59" s="41">
        <v>530</v>
      </c>
      <c r="AD59" s="41">
        <v>85</v>
      </c>
      <c r="AE59" s="41">
        <v>532</v>
      </c>
      <c r="AF59" s="41">
        <v>90</v>
      </c>
      <c r="AG59" s="41">
        <v>694</v>
      </c>
      <c r="AH59" s="41"/>
      <c r="AI59" s="41">
        <v>1070</v>
      </c>
      <c r="AJ59" s="41"/>
      <c r="AK59" s="41">
        <v>745</v>
      </c>
      <c r="AL59" s="41"/>
      <c r="AM59" s="135">
        <v>766</v>
      </c>
      <c r="AN59" s="136">
        <v>110</v>
      </c>
    </row>
    <row r="60" spans="1:40" ht="12.75">
      <c r="A60" s="30"/>
      <c r="B60" s="30"/>
      <c r="C60" s="40">
        <v>6</v>
      </c>
      <c r="D60" s="46" t="s">
        <v>19</v>
      </c>
      <c r="E60" s="70"/>
      <c r="F60" s="42">
        <v>8404.433957590001</v>
      </c>
      <c r="G60" s="47" t="s">
        <v>2</v>
      </c>
      <c r="H60" s="40"/>
      <c r="I60" s="78">
        <v>1300</v>
      </c>
      <c r="J60" s="78">
        <f t="shared" si="13"/>
        <v>0</v>
      </c>
      <c r="K60" s="40">
        <v>11</v>
      </c>
      <c r="L60" s="41"/>
      <c r="M60" s="40">
        <v>33</v>
      </c>
      <c r="N60" s="40"/>
      <c r="O60" s="40">
        <v>48</v>
      </c>
      <c r="P60" s="41"/>
      <c r="Q60" s="41">
        <v>85</v>
      </c>
      <c r="R60" s="41"/>
      <c r="S60" s="41">
        <v>65</v>
      </c>
      <c r="T60" s="41"/>
      <c r="U60" s="41">
        <v>71</v>
      </c>
      <c r="V60" s="41"/>
      <c r="W60" s="41">
        <v>98</v>
      </c>
      <c r="X60" s="41"/>
      <c r="Y60" s="41">
        <v>201</v>
      </c>
      <c r="Z60" s="41"/>
      <c r="AA60" s="41">
        <v>102</v>
      </c>
      <c r="AB60" s="41"/>
      <c r="AC60" s="41">
        <v>117</v>
      </c>
      <c r="AD60" s="41"/>
      <c r="AE60" s="41">
        <v>132</v>
      </c>
      <c r="AF60" s="41"/>
      <c r="AG60" s="41">
        <v>194</v>
      </c>
      <c r="AH60" s="41"/>
      <c r="AI60" s="41">
        <v>143</v>
      </c>
      <c r="AJ60" s="41"/>
      <c r="AK60" s="41">
        <v>7</v>
      </c>
      <c r="AL60" s="41"/>
      <c r="AM60" s="135">
        <v>122</v>
      </c>
      <c r="AN60" s="136"/>
    </row>
    <row r="61" spans="1:40" ht="12.75">
      <c r="A61" s="30"/>
      <c r="B61" s="30"/>
      <c r="C61" s="40">
        <v>6</v>
      </c>
      <c r="D61" s="46" t="s">
        <v>20</v>
      </c>
      <c r="E61" s="70"/>
      <c r="F61" s="42">
        <v>3555</v>
      </c>
      <c r="G61" s="47" t="s">
        <v>2</v>
      </c>
      <c r="H61" s="40"/>
      <c r="I61" s="78">
        <v>3791</v>
      </c>
      <c r="J61" s="78">
        <f t="shared" si="13"/>
        <v>0</v>
      </c>
      <c r="K61" s="40">
        <v>28</v>
      </c>
      <c r="L61" s="41"/>
      <c r="M61" s="40">
        <v>67</v>
      </c>
      <c r="N61" s="40"/>
      <c r="O61" s="40">
        <v>102</v>
      </c>
      <c r="P61" s="41"/>
      <c r="Q61" s="41">
        <v>41</v>
      </c>
      <c r="R61" s="41"/>
      <c r="S61" s="41">
        <v>58</v>
      </c>
      <c r="T61" s="41"/>
      <c r="U61" s="41">
        <v>149</v>
      </c>
      <c r="V61" s="41"/>
      <c r="W61" s="41">
        <v>1694</v>
      </c>
      <c r="X61" s="41"/>
      <c r="Y61" s="41">
        <v>145</v>
      </c>
      <c r="Z61" s="41"/>
      <c r="AA61" s="41">
        <v>243</v>
      </c>
      <c r="AB61" s="41"/>
      <c r="AC61" s="41">
        <v>307</v>
      </c>
      <c r="AD61" s="41"/>
      <c r="AE61" s="41">
        <v>268</v>
      </c>
      <c r="AF61" s="41"/>
      <c r="AG61" s="41">
        <v>369</v>
      </c>
      <c r="AH61" s="41"/>
      <c r="AI61" s="41">
        <v>320</v>
      </c>
      <c r="AJ61" s="41"/>
      <c r="AK61" s="41">
        <v>454</v>
      </c>
      <c r="AL61" s="41"/>
      <c r="AM61" s="135">
        <v>524</v>
      </c>
      <c r="AN61" s="136"/>
    </row>
    <row r="62" spans="1:40" ht="12.75">
      <c r="A62" s="30"/>
      <c r="B62" s="30"/>
      <c r="C62" s="40">
        <v>6</v>
      </c>
      <c r="D62" s="46" t="s">
        <v>21</v>
      </c>
      <c r="E62" s="70"/>
      <c r="F62" s="42">
        <v>40397.6985423</v>
      </c>
      <c r="G62" s="47" t="s">
        <v>2</v>
      </c>
      <c r="H62" s="40"/>
      <c r="I62" s="78">
        <v>12641</v>
      </c>
      <c r="J62" s="78">
        <f t="shared" si="13"/>
        <v>0</v>
      </c>
      <c r="K62" s="40">
        <v>0</v>
      </c>
      <c r="L62" s="41"/>
      <c r="M62" s="40">
        <v>341</v>
      </c>
      <c r="N62" s="40"/>
      <c r="O62" s="40">
        <v>429</v>
      </c>
      <c r="P62" s="41"/>
      <c r="Q62" s="41">
        <v>701</v>
      </c>
      <c r="R62" s="41"/>
      <c r="S62" s="41">
        <v>1058</v>
      </c>
      <c r="T62" s="41"/>
      <c r="U62" s="41">
        <v>1036</v>
      </c>
      <c r="V62" s="41"/>
      <c r="W62" s="41">
        <v>180</v>
      </c>
      <c r="X62" s="41"/>
      <c r="Y62" s="41">
        <v>1255</v>
      </c>
      <c r="Z62" s="41"/>
      <c r="AA62" s="41">
        <v>1664</v>
      </c>
      <c r="AB62" s="41"/>
      <c r="AC62" s="41">
        <v>1761</v>
      </c>
      <c r="AD62" s="41"/>
      <c r="AE62" s="41">
        <v>1515</v>
      </c>
      <c r="AF62" s="41"/>
      <c r="AG62" s="41">
        <v>1153</v>
      </c>
      <c r="AH62" s="41"/>
      <c r="AI62" s="41">
        <v>1548</v>
      </c>
      <c r="AJ62" s="41"/>
      <c r="AK62" s="41">
        <v>1290</v>
      </c>
      <c r="AL62" s="41"/>
      <c r="AM62" s="135">
        <v>1663</v>
      </c>
      <c r="AN62" s="136"/>
    </row>
    <row r="63" spans="1:40" ht="12.75">
      <c r="A63" s="25"/>
      <c r="B63" s="25"/>
      <c r="C63" s="37">
        <v>6</v>
      </c>
      <c r="D63" s="48" t="s">
        <v>22</v>
      </c>
      <c r="E63" s="71"/>
      <c r="F63" s="39">
        <v>8126.754499680001</v>
      </c>
      <c r="G63" s="49" t="s">
        <v>2</v>
      </c>
      <c r="H63" s="37"/>
      <c r="I63" s="77">
        <v>3633</v>
      </c>
      <c r="J63" s="77">
        <f t="shared" si="13"/>
        <v>0</v>
      </c>
      <c r="K63" s="37">
        <v>92</v>
      </c>
      <c r="L63" s="38"/>
      <c r="M63" s="37">
        <v>95</v>
      </c>
      <c r="N63" s="37"/>
      <c r="O63" s="37">
        <v>184</v>
      </c>
      <c r="P63" s="38"/>
      <c r="Q63" s="38">
        <v>141</v>
      </c>
      <c r="R63" s="38"/>
      <c r="S63" s="38">
        <v>158</v>
      </c>
      <c r="T63" s="38"/>
      <c r="U63" s="38">
        <v>166</v>
      </c>
      <c r="V63" s="38"/>
      <c r="W63" s="38"/>
      <c r="X63" s="38"/>
      <c r="Y63" s="38">
        <v>1701</v>
      </c>
      <c r="Z63" s="38"/>
      <c r="AA63" s="38">
        <v>167</v>
      </c>
      <c r="AB63" s="38"/>
      <c r="AC63" s="38">
        <v>230</v>
      </c>
      <c r="AD63" s="38"/>
      <c r="AE63" s="38">
        <v>233</v>
      </c>
      <c r="AF63" s="38"/>
      <c r="AG63" s="38">
        <v>235</v>
      </c>
      <c r="AH63" s="38"/>
      <c r="AI63" s="38">
        <v>231</v>
      </c>
      <c r="AJ63" s="38"/>
      <c r="AK63" s="38">
        <v>245</v>
      </c>
      <c r="AL63" s="38"/>
      <c r="AM63" s="130">
        <v>284</v>
      </c>
      <c r="AN63" s="131"/>
    </row>
    <row r="64" spans="1:40" ht="12.75">
      <c r="A64" s="19" t="s">
        <v>148</v>
      </c>
      <c r="B64" s="20" t="s">
        <v>149</v>
      </c>
      <c r="C64" s="26"/>
      <c r="D64" s="27"/>
      <c r="E64" s="68"/>
      <c r="F64" s="28"/>
      <c r="G64" s="26"/>
      <c r="H64" s="26"/>
      <c r="I64" s="73">
        <f>(K64+M64+O64+Q64+S64+U64+W64+Y64+AA64+AC64+AE64)</f>
        <v>0</v>
      </c>
      <c r="J64" s="73">
        <f t="shared" si="13"/>
        <v>0</v>
      </c>
      <c r="K64" s="26"/>
      <c r="L64" s="27"/>
      <c r="M64" s="26"/>
      <c r="N64" s="26"/>
      <c r="O64" s="26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132"/>
      <c r="AN64" s="133"/>
    </row>
    <row r="65" spans="1:40" ht="12.75">
      <c r="A65" s="19" t="s">
        <v>150</v>
      </c>
      <c r="B65" s="20" t="s">
        <v>151</v>
      </c>
      <c r="C65" s="26"/>
      <c r="D65" s="27"/>
      <c r="E65" s="68"/>
      <c r="F65" s="28"/>
      <c r="G65" s="26"/>
      <c r="H65" s="26"/>
      <c r="I65" s="73">
        <f>(K65+M65+O65+Q65+S65+U65+W65+Y65+AA65+AC65+AE65)</f>
        <v>0</v>
      </c>
      <c r="J65" s="73">
        <f t="shared" si="13"/>
        <v>0</v>
      </c>
      <c r="K65" s="26"/>
      <c r="L65" s="27"/>
      <c r="M65" s="26"/>
      <c r="N65" s="26"/>
      <c r="O65" s="2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132"/>
      <c r="AN65" s="133"/>
    </row>
    <row r="66" spans="1:40" ht="12.75">
      <c r="A66" s="19" t="s">
        <v>152</v>
      </c>
      <c r="B66" s="20" t="s">
        <v>0</v>
      </c>
      <c r="C66" s="26"/>
      <c r="D66" s="27"/>
      <c r="E66" s="68">
        <v>3</v>
      </c>
      <c r="F66" s="53">
        <v>50070</v>
      </c>
      <c r="G66" s="53">
        <f aca="true" t="shared" si="17" ref="G66:AF66">SUM(G67:G69)</f>
        <v>0</v>
      </c>
      <c r="H66" s="53">
        <f t="shared" si="17"/>
        <v>0</v>
      </c>
      <c r="I66" s="73">
        <v>11052</v>
      </c>
      <c r="J66" s="73">
        <f t="shared" si="13"/>
        <v>0</v>
      </c>
      <c r="K66" s="85">
        <f t="shared" si="17"/>
        <v>0</v>
      </c>
      <c r="L66" s="53">
        <f t="shared" si="17"/>
        <v>0</v>
      </c>
      <c r="M66" s="85">
        <f t="shared" si="17"/>
        <v>0</v>
      </c>
      <c r="N66" s="85">
        <f t="shared" si="17"/>
        <v>0</v>
      </c>
      <c r="O66" s="85">
        <f t="shared" si="17"/>
        <v>905</v>
      </c>
      <c r="P66" s="53">
        <f t="shared" si="17"/>
        <v>0</v>
      </c>
      <c r="Q66" s="53">
        <f t="shared" si="17"/>
        <v>956</v>
      </c>
      <c r="R66" s="53">
        <f t="shared" si="17"/>
        <v>0</v>
      </c>
      <c r="S66" s="53">
        <f t="shared" si="17"/>
        <v>963</v>
      </c>
      <c r="T66" s="53">
        <f t="shared" si="17"/>
        <v>0</v>
      </c>
      <c r="U66" s="53">
        <f t="shared" si="17"/>
        <v>0</v>
      </c>
      <c r="V66" s="53">
        <f t="shared" si="17"/>
        <v>0</v>
      </c>
      <c r="W66" s="53">
        <f t="shared" si="17"/>
        <v>843</v>
      </c>
      <c r="X66" s="53">
        <f t="shared" si="17"/>
        <v>0</v>
      </c>
      <c r="Y66" s="53">
        <f t="shared" si="17"/>
        <v>925</v>
      </c>
      <c r="Z66" s="53">
        <f t="shared" si="17"/>
        <v>0</v>
      </c>
      <c r="AA66" s="53">
        <f t="shared" si="17"/>
        <v>1002</v>
      </c>
      <c r="AB66" s="53">
        <f t="shared" si="17"/>
        <v>0</v>
      </c>
      <c r="AC66" s="53">
        <f t="shared" si="17"/>
        <v>1177</v>
      </c>
      <c r="AD66" s="53">
        <f t="shared" si="17"/>
        <v>0</v>
      </c>
      <c r="AE66" s="53">
        <f t="shared" si="17"/>
        <v>1276</v>
      </c>
      <c r="AF66" s="53">
        <f t="shared" si="17"/>
        <v>0</v>
      </c>
      <c r="AG66" s="53">
        <v>1382</v>
      </c>
      <c r="AH66" s="53"/>
      <c r="AI66" s="53">
        <v>1623</v>
      </c>
      <c r="AJ66" s="53"/>
      <c r="AK66" s="53">
        <v>1741</v>
      </c>
      <c r="AL66" s="53"/>
      <c r="AM66" s="126">
        <v>1808</v>
      </c>
      <c r="AN66" s="127"/>
    </row>
    <row r="67" spans="1:40" ht="12.75">
      <c r="A67" s="29"/>
      <c r="B67" s="29"/>
      <c r="C67" s="33">
        <v>7</v>
      </c>
      <c r="D67" s="36" t="s">
        <v>1</v>
      </c>
      <c r="E67" s="69"/>
      <c r="F67" s="35">
        <v>7895</v>
      </c>
      <c r="G67" s="33" t="s">
        <v>2</v>
      </c>
      <c r="H67" s="33"/>
      <c r="I67" s="74">
        <v>96</v>
      </c>
      <c r="J67" s="74">
        <f t="shared" si="13"/>
        <v>0</v>
      </c>
      <c r="K67" s="33"/>
      <c r="L67" s="36"/>
      <c r="M67" s="33"/>
      <c r="N67" s="33"/>
      <c r="O67" s="33"/>
      <c r="P67" s="36"/>
      <c r="Q67" s="36"/>
      <c r="R67" s="36"/>
      <c r="S67" s="36"/>
      <c r="T67" s="36"/>
      <c r="U67" s="36"/>
      <c r="V67" s="36"/>
      <c r="W67" s="36">
        <v>12</v>
      </c>
      <c r="X67" s="36"/>
      <c r="Y67" s="36">
        <v>10</v>
      </c>
      <c r="Z67" s="36"/>
      <c r="AA67" s="36">
        <v>12</v>
      </c>
      <c r="AB67" s="36"/>
      <c r="AC67" s="36">
        <v>18</v>
      </c>
      <c r="AD67" s="36"/>
      <c r="AE67" s="36">
        <v>14</v>
      </c>
      <c r="AF67" s="36"/>
      <c r="AG67" s="36">
        <v>14</v>
      </c>
      <c r="AH67" s="36"/>
      <c r="AI67" s="36">
        <v>16</v>
      </c>
      <c r="AJ67" s="36"/>
      <c r="AK67" s="36">
        <v>19</v>
      </c>
      <c r="AL67" s="36"/>
      <c r="AM67" s="128">
        <v>18</v>
      </c>
      <c r="AN67" s="129"/>
    </row>
    <row r="68" spans="1:40" ht="12.75">
      <c r="A68" s="30"/>
      <c r="B68" s="30"/>
      <c r="C68" s="40">
        <v>7</v>
      </c>
      <c r="D68" s="41" t="s">
        <v>3</v>
      </c>
      <c r="E68" s="70"/>
      <c r="F68" s="42">
        <v>11436</v>
      </c>
      <c r="G68" s="40"/>
      <c r="H68" s="40"/>
      <c r="I68" s="78">
        <f>(K68+M68+O68+Q68+S68+U68+W68+Y68+AA68+AC68+AE68)</f>
        <v>0</v>
      </c>
      <c r="J68" s="78">
        <f t="shared" si="13"/>
        <v>0</v>
      </c>
      <c r="K68" s="40"/>
      <c r="L68" s="41"/>
      <c r="M68" s="40"/>
      <c r="N68" s="40"/>
      <c r="O68" s="4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104" t="s">
        <v>265</v>
      </c>
      <c r="AL68" s="41"/>
      <c r="AM68" s="138" t="s">
        <v>265</v>
      </c>
      <c r="AN68" s="136"/>
    </row>
    <row r="69" spans="1:40" ht="12.75">
      <c r="A69" s="25"/>
      <c r="B69" s="25"/>
      <c r="C69" s="37">
        <v>7</v>
      </c>
      <c r="D69" s="38" t="s">
        <v>4</v>
      </c>
      <c r="E69" s="71"/>
      <c r="F69" s="39">
        <v>30739</v>
      </c>
      <c r="G69" s="37" t="s">
        <v>2</v>
      </c>
      <c r="H69" s="37"/>
      <c r="I69" s="77">
        <v>10956</v>
      </c>
      <c r="J69" s="77">
        <f t="shared" si="13"/>
        <v>0</v>
      </c>
      <c r="K69" s="37"/>
      <c r="L69" s="38"/>
      <c r="M69" s="37"/>
      <c r="N69" s="37"/>
      <c r="O69" s="37">
        <v>905</v>
      </c>
      <c r="P69" s="38"/>
      <c r="Q69" s="38">
        <v>956</v>
      </c>
      <c r="R69" s="38"/>
      <c r="S69" s="38">
        <v>963</v>
      </c>
      <c r="T69" s="38"/>
      <c r="U69" s="38"/>
      <c r="V69" s="38"/>
      <c r="W69" s="38">
        <v>831</v>
      </c>
      <c r="X69" s="38"/>
      <c r="Y69" s="38">
        <v>915</v>
      </c>
      <c r="Z69" s="38"/>
      <c r="AA69" s="38">
        <v>990</v>
      </c>
      <c r="AB69" s="38"/>
      <c r="AC69" s="38">
        <v>1159</v>
      </c>
      <c r="AD69" s="38"/>
      <c r="AE69" s="38">
        <v>1262</v>
      </c>
      <c r="AF69" s="38"/>
      <c r="AG69" s="38">
        <v>1368</v>
      </c>
      <c r="AH69" s="38"/>
      <c r="AI69" s="38">
        <v>1607</v>
      </c>
      <c r="AJ69" s="38"/>
      <c r="AK69" s="38">
        <v>1722</v>
      </c>
      <c r="AL69" s="38"/>
      <c r="AM69" s="130">
        <v>1790</v>
      </c>
      <c r="AN69" s="131"/>
    </row>
    <row r="70" spans="1:40" ht="12.75">
      <c r="A70" s="19" t="s">
        <v>153</v>
      </c>
      <c r="B70" s="20" t="s">
        <v>86</v>
      </c>
      <c r="C70" s="26"/>
      <c r="D70" s="27"/>
      <c r="E70" s="68">
        <v>5</v>
      </c>
      <c r="F70" s="53">
        <f>SUM(F71:F75)</f>
        <v>50816.31792693</v>
      </c>
      <c r="G70" s="53">
        <f aca="true" t="shared" si="18" ref="G70:AF70">SUM(G71:G75)</f>
        <v>0</v>
      </c>
      <c r="H70" s="53">
        <f t="shared" si="18"/>
        <v>0</v>
      </c>
      <c r="I70" s="73">
        <v>33150</v>
      </c>
      <c r="J70" s="73">
        <f t="shared" si="13"/>
        <v>0</v>
      </c>
      <c r="K70" s="85">
        <f t="shared" si="18"/>
        <v>1279</v>
      </c>
      <c r="L70" s="53">
        <f t="shared" si="18"/>
        <v>0</v>
      </c>
      <c r="M70" s="85">
        <f t="shared" si="18"/>
        <v>1694</v>
      </c>
      <c r="N70" s="85">
        <f t="shared" si="18"/>
        <v>0</v>
      </c>
      <c r="O70" s="85">
        <f t="shared" si="18"/>
        <v>1749</v>
      </c>
      <c r="P70" s="53">
        <f t="shared" si="18"/>
        <v>0</v>
      </c>
      <c r="Q70" s="53">
        <f t="shared" si="18"/>
        <v>2529</v>
      </c>
      <c r="R70" s="53">
        <f t="shared" si="18"/>
        <v>0</v>
      </c>
      <c r="S70" s="53">
        <f t="shared" si="18"/>
        <v>2209</v>
      </c>
      <c r="T70" s="53">
        <f t="shared" si="18"/>
        <v>0</v>
      </c>
      <c r="U70" s="53">
        <f t="shared" si="18"/>
        <v>2343</v>
      </c>
      <c r="V70" s="53">
        <f t="shared" si="18"/>
        <v>0</v>
      </c>
      <c r="W70" s="53">
        <f t="shared" si="18"/>
        <v>2272</v>
      </c>
      <c r="X70" s="53">
        <f t="shared" si="18"/>
        <v>0</v>
      </c>
      <c r="Y70" s="53">
        <f t="shared" si="18"/>
        <v>3787</v>
      </c>
      <c r="Z70" s="53">
        <f t="shared" si="18"/>
        <v>0</v>
      </c>
      <c r="AA70" s="53">
        <f t="shared" si="18"/>
        <v>2223</v>
      </c>
      <c r="AB70" s="53">
        <f t="shared" si="18"/>
        <v>0</v>
      </c>
      <c r="AC70" s="53">
        <f t="shared" si="18"/>
        <v>2498</v>
      </c>
      <c r="AD70" s="53">
        <f t="shared" si="18"/>
        <v>0</v>
      </c>
      <c r="AE70" s="53">
        <f t="shared" si="18"/>
        <v>2852</v>
      </c>
      <c r="AF70" s="53">
        <f t="shared" si="18"/>
        <v>0</v>
      </c>
      <c r="AG70" s="53">
        <v>3701</v>
      </c>
      <c r="AH70" s="53"/>
      <c r="AI70" s="53">
        <v>4014</v>
      </c>
      <c r="AJ70" s="53"/>
      <c r="AK70" s="53">
        <v>4275</v>
      </c>
      <c r="AL70" s="53"/>
      <c r="AM70" s="126">
        <v>3854</v>
      </c>
      <c r="AN70" s="127"/>
    </row>
    <row r="71" spans="1:40" ht="12.75">
      <c r="A71" s="29"/>
      <c r="B71" s="29"/>
      <c r="C71" s="33">
        <v>7</v>
      </c>
      <c r="D71" s="44" t="s">
        <v>87</v>
      </c>
      <c r="E71" s="69"/>
      <c r="F71" s="35">
        <v>4546.46692483</v>
      </c>
      <c r="G71" s="33" t="s">
        <v>26</v>
      </c>
      <c r="H71" s="33"/>
      <c r="I71" s="74">
        <v>4704</v>
      </c>
      <c r="J71" s="74">
        <f t="shared" si="13"/>
        <v>0</v>
      </c>
      <c r="K71" s="33">
        <v>298</v>
      </c>
      <c r="L71" s="36"/>
      <c r="M71" s="33">
        <v>396</v>
      </c>
      <c r="N71" s="33"/>
      <c r="O71" s="33">
        <v>326</v>
      </c>
      <c r="P71" s="36"/>
      <c r="Q71" s="36">
        <v>360</v>
      </c>
      <c r="R71" s="36"/>
      <c r="S71" s="36">
        <v>322</v>
      </c>
      <c r="T71" s="36"/>
      <c r="U71" s="36">
        <v>296</v>
      </c>
      <c r="V71" s="36"/>
      <c r="W71" s="36">
        <v>370</v>
      </c>
      <c r="X71" s="36"/>
      <c r="Y71" s="36">
        <v>357</v>
      </c>
      <c r="Z71" s="36"/>
      <c r="AA71" s="36">
        <v>406</v>
      </c>
      <c r="AB71" s="36"/>
      <c r="AC71" s="36">
        <v>391</v>
      </c>
      <c r="AD71" s="36"/>
      <c r="AE71" s="36">
        <v>375</v>
      </c>
      <c r="AF71" s="36"/>
      <c r="AG71" s="36">
        <v>400</v>
      </c>
      <c r="AH71" s="36"/>
      <c r="AI71" s="36">
        <v>407</v>
      </c>
      <c r="AJ71" s="36"/>
      <c r="AK71" s="36">
        <v>439</v>
      </c>
      <c r="AL71" s="36"/>
      <c r="AM71" s="128">
        <v>450</v>
      </c>
      <c r="AN71" s="129"/>
    </row>
    <row r="72" spans="1:40" ht="12.75">
      <c r="A72" s="30"/>
      <c r="B72" s="30"/>
      <c r="C72" s="40">
        <v>7</v>
      </c>
      <c r="D72" s="50" t="s">
        <v>88</v>
      </c>
      <c r="E72" s="70"/>
      <c r="F72" s="42">
        <v>8711.6755743</v>
      </c>
      <c r="G72" s="40" t="s">
        <v>26</v>
      </c>
      <c r="H72" s="40"/>
      <c r="I72" s="78">
        <v>5009</v>
      </c>
      <c r="J72" s="78">
        <f t="shared" si="13"/>
        <v>0</v>
      </c>
      <c r="K72" s="40"/>
      <c r="L72" s="41"/>
      <c r="M72" s="40"/>
      <c r="N72" s="40"/>
      <c r="O72" s="40"/>
      <c r="P72" s="41"/>
      <c r="Q72" s="41">
        <v>413</v>
      </c>
      <c r="R72" s="41"/>
      <c r="S72" s="41">
        <v>214</v>
      </c>
      <c r="T72" s="41"/>
      <c r="U72" s="41">
        <v>266</v>
      </c>
      <c r="V72" s="41"/>
      <c r="W72" s="41">
        <v>311</v>
      </c>
      <c r="X72" s="41"/>
      <c r="Y72" s="41">
        <v>424</v>
      </c>
      <c r="Z72" s="41"/>
      <c r="AA72" s="41">
        <v>491</v>
      </c>
      <c r="AB72" s="41"/>
      <c r="AC72" s="41">
        <v>450</v>
      </c>
      <c r="AD72" s="41"/>
      <c r="AE72" s="41">
        <v>483</v>
      </c>
      <c r="AF72" s="41"/>
      <c r="AG72" s="41">
        <v>1021</v>
      </c>
      <c r="AH72" s="41"/>
      <c r="AI72" s="41">
        <v>936</v>
      </c>
      <c r="AJ72" s="41"/>
      <c r="AK72" s="41">
        <v>941</v>
      </c>
      <c r="AL72" s="41"/>
      <c r="AM72" s="135">
        <v>978</v>
      </c>
      <c r="AN72" s="136"/>
    </row>
    <row r="73" spans="1:40" ht="12.75">
      <c r="A73" s="30"/>
      <c r="B73" s="30"/>
      <c r="C73" s="40">
        <v>7</v>
      </c>
      <c r="D73" s="46" t="s">
        <v>89</v>
      </c>
      <c r="E73" s="70"/>
      <c r="F73" s="42">
        <v>27384.7936719</v>
      </c>
      <c r="G73" s="40" t="s">
        <v>26</v>
      </c>
      <c r="H73" s="40"/>
      <c r="I73" s="78">
        <v>7603</v>
      </c>
      <c r="J73" s="78">
        <f t="shared" si="13"/>
        <v>0</v>
      </c>
      <c r="K73" s="40">
        <v>402</v>
      </c>
      <c r="L73" s="41"/>
      <c r="M73" s="40">
        <v>475</v>
      </c>
      <c r="N73" s="40"/>
      <c r="O73" s="40">
        <v>117</v>
      </c>
      <c r="P73" s="41"/>
      <c r="Q73" s="41">
        <v>618</v>
      </c>
      <c r="R73" s="41"/>
      <c r="S73" s="41">
        <v>438</v>
      </c>
      <c r="T73" s="41"/>
      <c r="U73" s="41">
        <v>682</v>
      </c>
      <c r="V73" s="41"/>
      <c r="W73" s="41">
        <v>389</v>
      </c>
      <c r="X73" s="41"/>
      <c r="Y73" s="41">
        <v>770</v>
      </c>
      <c r="Z73" s="41"/>
      <c r="AA73" s="41">
        <v>721</v>
      </c>
      <c r="AB73" s="41"/>
      <c r="AC73" s="41">
        <v>458</v>
      </c>
      <c r="AD73" s="41"/>
      <c r="AE73" s="41">
        <v>533</v>
      </c>
      <c r="AF73" s="41"/>
      <c r="AG73" s="41">
        <v>813</v>
      </c>
      <c r="AH73" s="41"/>
      <c r="AI73" s="41">
        <v>1187</v>
      </c>
      <c r="AJ73" s="41"/>
      <c r="AK73" s="41">
        <v>1239</v>
      </c>
      <c r="AL73" s="41"/>
      <c r="AM73" s="135">
        <v>758</v>
      </c>
      <c r="AN73" s="136"/>
    </row>
    <row r="74" spans="1:40" ht="12.75">
      <c r="A74" s="30"/>
      <c r="B74" s="30"/>
      <c r="C74" s="40">
        <v>7</v>
      </c>
      <c r="D74" s="46" t="s">
        <v>90</v>
      </c>
      <c r="E74" s="70"/>
      <c r="F74" s="42">
        <v>4189.1803959</v>
      </c>
      <c r="G74" s="40" t="s">
        <v>26</v>
      </c>
      <c r="H74" s="40"/>
      <c r="I74" s="78">
        <v>9617</v>
      </c>
      <c r="J74" s="78">
        <f t="shared" si="13"/>
        <v>0</v>
      </c>
      <c r="K74" s="40">
        <v>470</v>
      </c>
      <c r="L74" s="41"/>
      <c r="M74" s="40">
        <v>616</v>
      </c>
      <c r="N74" s="40"/>
      <c r="O74" s="40">
        <v>957</v>
      </c>
      <c r="P74" s="41"/>
      <c r="Q74" s="41">
        <v>642</v>
      </c>
      <c r="R74" s="41"/>
      <c r="S74" s="41">
        <v>697</v>
      </c>
      <c r="T74" s="41"/>
      <c r="U74" s="41">
        <v>612</v>
      </c>
      <c r="V74" s="41"/>
      <c r="W74" s="41">
        <v>719</v>
      </c>
      <c r="X74" s="41"/>
      <c r="Y74" s="41">
        <v>555</v>
      </c>
      <c r="Z74" s="41"/>
      <c r="AA74" s="41">
        <v>465</v>
      </c>
      <c r="AB74" s="41"/>
      <c r="AC74" s="41">
        <v>842</v>
      </c>
      <c r="AD74" s="41"/>
      <c r="AE74" s="41">
        <v>1107</v>
      </c>
      <c r="AF74" s="41"/>
      <c r="AG74" s="41">
        <v>993</v>
      </c>
      <c r="AH74" s="41"/>
      <c r="AI74" s="41">
        <v>942</v>
      </c>
      <c r="AJ74" s="41"/>
      <c r="AK74" s="41">
        <v>1146</v>
      </c>
      <c r="AL74" s="41"/>
      <c r="AM74" s="135">
        <v>1118</v>
      </c>
      <c r="AN74" s="136"/>
    </row>
    <row r="75" spans="1:40" ht="12.75">
      <c r="A75" s="25"/>
      <c r="B75" s="25"/>
      <c r="C75" s="37">
        <v>7</v>
      </c>
      <c r="D75" s="48" t="s">
        <v>91</v>
      </c>
      <c r="E75" s="71"/>
      <c r="F75" s="39">
        <v>5984.20136</v>
      </c>
      <c r="G75" s="37" t="s">
        <v>26</v>
      </c>
      <c r="H75" s="37"/>
      <c r="I75" s="77">
        <v>6217</v>
      </c>
      <c r="J75" s="77">
        <f aca="true" t="shared" si="19" ref="J75:J95">(L75+N75+P75+R75+T75+V75+X75+Z75+AB75+AD75+AF75)</f>
        <v>0</v>
      </c>
      <c r="K75" s="37">
        <v>109</v>
      </c>
      <c r="L75" s="38"/>
      <c r="M75" s="37">
        <v>207</v>
      </c>
      <c r="N75" s="37"/>
      <c r="O75" s="37">
        <v>349</v>
      </c>
      <c r="P75" s="38"/>
      <c r="Q75" s="38">
        <v>496</v>
      </c>
      <c r="R75" s="38"/>
      <c r="S75" s="38">
        <v>538</v>
      </c>
      <c r="T75" s="38"/>
      <c r="U75" s="38">
        <v>487</v>
      </c>
      <c r="V75" s="38"/>
      <c r="W75" s="38">
        <v>483</v>
      </c>
      <c r="X75" s="38"/>
      <c r="Y75" s="38">
        <v>1681</v>
      </c>
      <c r="Z75" s="38"/>
      <c r="AA75" s="38">
        <v>140</v>
      </c>
      <c r="AB75" s="38"/>
      <c r="AC75" s="38">
        <v>357</v>
      </c>
      <c r="AD75" s="38"/>
      <c r="AE75" s="38">
        <v>354</v>
      </c>
      <c r="AF75" s="38"/>
      <c r="AG75" s="38">
        <v>474</v>
      </c>
      <c r="AH75" s="38"/>
      <c r="AI75" s="38">
        <v>542</v>
      </c>
      <c r="AJ75" s="38"/>
      <c r="AK75" s="38">
        <v>510</v>
      </c>
      <c r="AL75" s="38"/>
      <c r="AM75" s="130">
        <v>550</v>
      </c>
      <c r="AN75" s="131"/>
    </row>
    <row r="76" spans="1:40" ht="12.75">
      <c r="A76" s="19" t="s">
        <v>154</v>
      </c>
      <c r="B76" s="20" t="s">
        <v>58</v>
      </c>
      <c r="C76" s="26"/>
      <c r="D76" s="27"/>
      <c r="E76" s="68">
        <v>2</v>
      </c>
      <c r="F76" s="53">
        <v>61862</v>
      </c>
      <c r="G76" s="53">
        <f aca="true" t="shared" si="20" ref="G76:AF76">SUM(G77:G78)</f>
        <v>0</v>
      </c>
      <c r="H76" s="53">
        <f t="shared" si="20"/>
        <v>0</v>
      </c>
      <c r="I76" s="73">
        <v>4400</v>
      </c>
      <c r="J76" s="73">
        <v>662</v>
      </c>
      <c r="K76" s="85">
        <v>346</v>
      </c>
      <c r="L76" s="53">
        <f t="shared" si="20"/>
        <v>0</v>
      </c>
      <c r="M76" s="85">
        <f t="shared" si="20"/>
        <v>153</v>
      </c>
      <c r="N76" s="85">
        <f t="shared" si="20"/>
        <v>0</v>
      </c>
      <c r="O76" s="85">
        <f t="shared" si="20"/>
        <v>176</v>
      </c>
      <c r="P76" s="53">
        <f t="shared" si="20"/>
        <v>0</v>
      </c>
      <c r="Q76" s="53">
        <f t="shared" si="20"/>
        <v>218</v>
      </c>
      <c r="R76" s="53">
        <f t="shared" si="20"/>
        <v>65</v>
      </c>
      <c r="S76" s="53">
        <f t="shared" si="20"/>
        <v>350</v>
      </c>
      <c r="T76" s="53">
        <f t="shared" si="20"/>
        <v>11</v>
      </c>
      <c r="U76" s="53">
        <f t="shared" si="20"/>
        <v>395</v>
      </c>
      <c r="V76" s="53">
        <f t="shared" si="20"/>
        <v>0</v>
      </c>
      <c r="W76" s="53">
        <f t="shared" si="20"/>
        <v>392</v>
      </c>
      <c r="X76" s="53">
        <f t="shared" si="20"/>
        <v>26</v>
      </c>
      <c r="Y76" s="53">
        <f t="shared" si="20"/>
        <v>422</v>
      </c>
      <c r="Z76" s="53">
        <f t="shared" si="20"/>
        <v>422</v>
      </c>
      <c r="AA76" s="53">
        <f t="shared" si="20"/>
        <v>400</v>
      </c>
      <c r="AB76" s="53">
        <f t="shared" si="20"/>
        <v>0</v>
      </c>
      <c r="AC76" s="53">
        <f t="shared" si="20"/>
        <v>357</v>
      </c>
      <c r="AD76" s="53">
        <f t="shared" si="20"/>
        <v>37</v>
      </c>
      <c r="AE76" s="53">
        <f t="shared" si="20"/>
        <v>349</v>
      </c>
      <c r="AF76" s="53">
        <f t="shared" si="20"/>
        <v>0</v>
      </c>
      <c r="AG76" s="53">
        <v>371</v>
      </c>
      <c r="AH76" s="53">
        <v>48</v>
      </c>
      <c r="AI76" s="53">
        <v>471</v>
      </c>
      <c r="AJ76" s="53">
        <v>53</v>
      </c>
      <c r="AK76" s="53">
        <v>560</v>
      </c>
      <c r="AL76" s="53">
        <v>65</v>
      </c>
      <c r="AM76" s="126">
        <v>711</v>
      </c>
      <c r="AN76" s="127">
        <v>76</v>
      </c>
    </row>
    <row r="77" spans="1:40" ht="12.75">
      <c r="A77" s="29"/>
      <c r="B77" s="29"/>
      <c r="C77" s="33">
        <v>7</v>
      </c>
      <c r="D77" s="34" t="s">
        <v>59</v>
      </c>
      <c r="E77" s="69"/>
      <c r="F77" s="35">
        <v>26077</v>
      </c>
      <c r="G77" s="33" t="s">
        <v>26</v>
      </c>
      <c r="H77" s="33" t="s">
        <v>33</v>
      </c>
      <c r="I77" s="74">
        <v>4185</v>
      </c>
      <c r="J77" s="74">
        <v>279</v>
      </c>
      <c r="K77" s="33">
        <v>346</v>
      </c>
      <c r="L77" s="36"/>
      <c r="M77" s="33">
        <v>153</v>
      </c>
      <c r="N77" s="33"/>
      <c r="O77" s="33">
        <v>176</v>
      </c>
      <c r="P77" s="36"/>
      <c r="Q77" s="36">
        <v>218</v>
      </c>
      <c r="R77" s="36">
        <v>65</v>
      </c>
      <c r="S77" s="36">
        <v>350</v>
      </c>
      <c r="T77" s="36">
        <v>11</v>
      </c>
      <c r="U77" s="36">
        <v>395</v>
      </c>
      <c r="V77" s="36"/>
      <c r="W77" s="36">
        <v>355</v>
      </c>
      <c r="X77" s="36">
        <v>26</v>
      </c>
      <c r="Y77" s="36">
        <v>383</v>
      </c>
      <c r="Z77" s="36">
        <v>39</v>
      </c>
      <c r="AA77" s="36">
        <v>362</v>
      </c>
      <c r="AB77" s="36"/>
      <c r="AC77" s="36">
        <v>324</v>
      </c>
      <c r="AD77" s="36">
        <v>37</v>
      </c>
      <c r="AE77" s="36">
        <v>328</v>
      </c>
      <c r="AF77" s="36">
        <v>0</v>
      </c>
      <c r="AG77" s="36">
        <v>348</v>
      </c>
      <c r="AH77" s="36">
        <v>48</v>
      </c>
      <c r="AI77" s="36">
        <v>447</v>
      </c>
      <c r="AJ77" s="36">
        <v>53</v>
      </c>
      <c r="AK77" s="36">
        <v>535</v>
      </c>
      <c r="AL77" s="36">
        <v>65</v>
      </c>
      <c r="AM77" s="128">
        <v>685</v>
      </c>
      <c r="AN77" s="129">
        <v>76</v>
      </c>
    </row>
    <row r="78" spans="1:40" ht="12.75">
      <c r="A78" s="25"/>
      <c r="B78" s="25"/>
      <c r="C78" s="37">
        <v>7</v>
      </c>
      <c r="D78" s="38" t="s">
        <v>60</v>
      </c>
      <c r="E78" s="71"/>
      <c r="F78" s="39">
        <v>35785</v>
      </c>
      <c r="G78" s="37" t="s">
        <v>61</v>
      </c>
      <c r="H78" s="37"/>
      <c r="I78" s="77">
        <v>215</v>
      </c>
      <c r="J78" s="77">
        <f t="shared" si="19"/>
        <v>383</v>
      </c>
      <c r="K78" s="37"/>
      <c r="L78" s="38"/>
      <c r="M78" s="37"/>
      <c r="N78" s="37"/>
      <c r="O78" s="37"/>
      <c r="P78" s="38"/>
      <c r="Q78" s="38"/>
      <c r="R78" s="38"/>
      <c r="S78" s="38"/>
      <c r="T78" s="38"/>
      <c r="U78" s="38"/>
      <c r="V78" s="38"/>
      <c r="W78" s="38">
        <v>37</v>
      </c>
      <c r="X78" s="38"/>
      <c r="Y78" s="38">
        <v>39</v>
      </c>
      <c r="Z78" s="38">
        <v>383</v>
      </c>
      <c r="AA78" s="38">
        <v>38</v>
      </c>
      <c r="AB78" s="38"/>
      <c r="AC78" s="38">
        <v>33</v>
      </c>
      <c r="AD78" s="38"/>
      <c r="AE78" s="38">
        <v>21</v>
      </c>
      <c r="AF78" s="38"/>
      <c r="AG78" s="38">
        <v>23</v>
      </c>
      <c r="AH78" s="38"/>
      <c r="AI78" s="38">
        <v>24</v>
      </c>
      <c r="AJ78" s="38"/>
      <c r="AK78" s="38">
        <v>25</v>
      </c>
      <c r="AL78" s="38"/>
      <c r="AM78" s="130">
        <v>26</v>
      </c>
      <c r="AN78" s="131"/>
    </row>
    <row r="79" spans="1:40" ht="12.75">
      <c r="A79" s="19" t="s">
        <v>155</v>
      </c>
      <c r="B79" s="22" t="s">
        <v>156</v>
      </c>
      <c r="C79" s="26"/>
      <c r="D79" s="27"/>
      <c r="E79" s="68"/>
      <c r="F79" s="28"/>
      <c r="G79" s="26"/>
      <c r="H79" s="26"/>
      <c r="I79" s="73">
        <f>(K79+M79+O79+Q79+S79+U79+W79+Y79+AA79+AC79+AE79)</f>
        <v>0</v>
      </c>
      <c r="J79" s="73">
        <f t="shared" si="19"/>
        <v>0</v>
      </c>
      <c r="K79" s="26"/>
      <c r="L79" s="27"/>
      <c r="M79" s="26"/>
      <c r="N79" s="26"/>
      <c r="O79" s="26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132"/>
      <c r="AN79" s="133"/>
    </row>
    <row r="80" spans="1:40" ht="12.75">
      <c r="A80" s="19" t="s">
        <v>157</v>
      </c>
      <c r="B80" s="20" t="s">
        <v>96</v>
      </c>
      <c r="C80" s="26"/>
      <c r="D80" s="27"/>
      <c r="E80" s="68">
        <v>1</v>
      </c>
      <c r="F80" s="53">
        <v>3866</v>
      </c>
      <c r="G80" s="53">
        <f aca="true" t="shared" si="21" ref="G80:AF80">SUM(G81)</f>
        <v>0</v>
      </c>
      <c r="H80" s="53">
        <f t="shared" si="21"/>
        <v>0</v>
      </c>
      <c r="I80" s="73">
        <v>747</v>
      </c>
      <c r="J80" s="73">
        <f t="shared" si="19"/>
        <v>0</v>
      </c>
      <c r="K80" s="85">
        <f t="shared" si="21"/>
        <v>0</v>
      </c>
      <c r="L80" s="53">
        <f t="shared" si="21"/>
        <v>0</v>
      </c>
      <c r="M80" s="85">
        <f t="shared" si="21"/>
        <v>0</v>
      </c>
      <c r="N80" s="85">
        <f t="shared" si="21"/>
        <v>0</v>
      </c>
      <c r="O80" s="85">
        <f t="shared" si="21"/>
        <v>0</v>
      </c>
      <c r="P80" s="53">
        <f t="shared" si="21"/>
        <v>0</v>
      </c>
      <c r="Q80" s="53">
        <f t="shared" si="21"/>
        <v>24</v>
      </c>
      <c r="R80" s="53">
        <f t="shared" si="21"/>
        <v>0</v>
      </c>
      <c r="S80" s="53">
        <f t="shared" si="21"/>
        <v>0</v>
      </c>
      <c r="T80" s="53">
        <f t="shared" si="21"/>
        <v>0</v>
      </c>
      <c r="U80" s="53">
        <f t="shared" si="21"/>
        <v>0</v>
      </c>
      <c r="V80" s="53">
        <f t="shared" si="21"/>
        <v>0</v>
      </c>
      <c r="W80" s="53">
        <f t="shared" si="21"/>
        <v>186</v>
      </c>
      <c r="X80" s="53">
        <f t="shared" si="21"/>
        <v>0</v>
      </c>
      <c r="Y80" s="53">
        <f t="shared" si="21"/>
        <v>0</v>
      </c>
      <c r="Z80" s="53">
        <f t="shared" si="21"/>
        <v>0</v>
      </c>
      <c r="AA80" s="53">
        <f t="shared" si="21"/>
        <v>0</v>
      </c>
      <c r="AB80" s="53">
        <f t="shared" si="21"/>
        <v>0</v>
      </c>
      <c r="AC80" s="53">
        <f t="shared" si="21"/>
        <v>192</v>
      </c>
      <c r="AD80" s="53">
        <f t="shared" si="21"/>
        <v>0</v>
      </c>
      <c r="AE80" s="53">
        <f t="shared" si="21"/>
        <v>181</v>
      </c>
      <c r="AF80" s="53">
        <f t="shared" si="21"/>
        <v>0</v>
      </c>
      <c r="AG80" s="53">
        <v>164</v>
      </c>
      <c r="AH80" s="53"/>
      <c r="AI80" s="53"/>
      <c r="AJ80" s="53"/>
      <c r="AK80" s="53"/>
      <c r="AL80" s="53"/>
      <c r="AM80" s="126"/>
      <c r="AN80" s="127"/>
    </row>
    <row r="81" spans="1:40" ht="12.75">
      <c r="A81" s="20"/>
      <c r="B81" s="30"/>
      <c r="C81" s="3">
        <v>7</v>
      </c>
      <c r="D81" s="4" t="s">
        <v>97</v>
      </c>
      <c r="E81" s="68"/>
      <c r="F81" s="5">
        <v>3866</v>
      </c>
      <c r="G81" s="3" t="s">
        <v>47</v>
      </c>
      <c r="I81" s="76">
        <v>747</v>
      </c>
      <c r="J81" s="73">
        <f t="shared" si="19"/>
        <v>0</v>
      </c>
      <c r="K81" s="26"/>
      <c r="M81" s="3"/>
      <c r="N81" s="3"/>
      <c r="O81" s="3"/>
      <c r="Q81" s="4">
        <v>24</v>
      </c>
      <c r="W81" s="4">
        <v>186</v>
      </c>
      <c r="Y81" s="4">
        <v>0</v>
      </c>
      <c r="AA81" s="4">
        <v>0</v>
      </c>
      <c r="AC81" s="4">
        <v>192</v>
      </c>
      <c r="AE81" s="4">
        <v>181</v>
      </c>
      <c r="AG81" s="4">
        <v>164</v>
      </c>
      <c r="AM81" s="140" t="s">
        <v>265</v>
      </c>
      <c r="AN81" s="134"/>
    </row>
    <row r="82" spans="1:40" ht="12.75">
      <c r="A82" s="19" t="s">
        <v>158</v>
      </c>
      <c r="B82" s="20" t="s">
        <v>159</v>
      </c>
      <c r="C82" s="26"/>
      <c r="D82" s="27"/>
      <c r="E82" s="68"/>
      <c r="F82" s="28"/>
      <c r="G82" s="26"/>
      <c r="H82" s="26"/>
      <c r="I82" s="73">
        <f>(K82+M82+O82+Q82+S82+U82+W82+Y82+AA82+AC82+AE82)</f>
        <v>0</v>
      </c>
      <c r="J82" s="73">
        <f t="shared" si="19"/>
        <v>0</v>
      </c>
      <c r="K82" s="26"/>
      <c r="L82" s="27"/>
      <c r="M82" s="26"/>
      <c r="N82" s="26"/>
      <c r="O82" s="26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132"/>
      <c r="AN82" s="133"/>
    </row>
    <row r="83" spans="1:40" ht="12.75">
      <c r="A83" s="19" t="s">
        <v>160</v>
      </c>
      <c r="B83" s="20" t="s">
        <v>161</v>
      </c>
      <c r="C83" s="26"/>
      <c r="D83" s="27"/>
      <c r="E83" s="68"/>
      <c r="F83" s="28"/>
      <c r="G83" s="26"/>
      <c r="H83" s="26"/>
      <c r="I83" s="73">
        <f>(K83+M83+O83+Q83+S83+U83+W83+Y83+AA83+AC83+AE83)</f>
        <v>0</v>
      </c>
      <c r="J83" s="73">
        <f t="shared" si="19"/>
        <v>0</v>
      </c>
      <c r="K83" s="26"/>
      <c r="L83" s="27"/>
      <c r="M83" s="26"/>
      <c r="N83" s="26"/>
      <c r="O83" s="26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132"/>
      <c r="AN83" s="133"/>
    </row>
    <row r="84" spans="1:40" ht="12.75">
      <c r="A84" s="19" t="s">
        <v>162</v>
      </c>
      <c r="B84" s="20" t="s">
        <v>163</v>
      </c>
      <c r="C84" s="26"/>
      <c r="D84" s="27"/>
      <c r="E84" s="68">
        <v>1</v>
      </c>
      <c r="F84" s="53">
        <f>SUM(F85)</f>
        <v>18674</v>
      </c>
      <c r="G84" s="53">
        <f aca="true" t="shared" si="22" ref="G84:AF84">SUM(G85)</f>
        <v>0</v>
      </c>
      <c r="H84" s="53">
        <f t="shared" si="22"/>
        <v>0</v>
      </c>
      <c r="I84" s="73">
        <v>19278</v>
      </c>
      <c r="J84" s="73">
        <f t="shared" si="19"/>
        <v>0</v>
      </c>
      <c r="K84" s="85">
        <f t="shared" si="22"/>
        <v>793</v>
      </c>
      <c r="L84" s="53">
        <f t="shared" si="22"/>
        <v>0</v>
      </c>
      <c r="M84" s="85">
        <f t="shared" si="22"/>
        <v>1446</v>
      </c>
      <c r="N84" s="85">
        <f t="shared" si="22"/>
        <v>0</v>
      </c>
      <c r="O84" s="85">
        <f t="shared" si="22"/>
        <v>2081</v>
      </c>
      <c r="P84" s="53">
        <f t="shared" si="22"/>
        <v>0</v>
      </c>
      <c r="Q84" s="53">
        <f t="shared" si="22"/>
        <v>2219</v>
      </c>
      <c r="R84" s="53">
        <f t="shared" si="22"/>
        <v>0</v>
      </c>
      <c r="S84" s="53">
        <f t="shared" si="22"/>
        <v>2633</v>
      </c>
      <c r="T84" s="53">
        <f t="shared" si="22"/>
        <v>0</v>
      </c>
      <c r="U84" s="53">
        <f t="shared" si="22"/>
        <v>1868</v>
      </c>
      <c r="V84" s="53">
        <f t="shared" si="22"/>
        <v>0</v>
      </c>
      <c r="W84" s="53">
        <f t="shared" si="22"/>
        <v>2033</v>
      </c>
      <c r="X84" s="53">
        <f t="shared" si="22"/>
        <v>0</v>
      </c>
      <c r="Y84" s="53">
        <f t="shared" si="22"/>
        <v>186</v>
      </c>
      <c r="Z84" s="53">
        <f t="shared" si="22"/>
        <v>0</v>
      </c>
      <c r="AA84" s="53">
        <f t="shared" si="22"/>
        <v>47</v>
      </c>
      <c r="AB84" s="53">
        <f t="shared" si="22"/>
        <v>0</v>
      </c>
      <c r="AC84" s="53">
        <f t="shared" si="22"/>
        <v>1478</v>
      </c>
      <c r="AD84" s="53">
        <f t="shared" si="22"/>
        <v>0</v>
      </c>
      <c r="AE84" s="53">
        <f t="shared" si="22"/>
        <v>1564</v>
      </c>
      <c r="AF84" s="53">
        <f t="shared" si="22"/>
        <v>0</v>
      </c>
      <c r="AG84" s="53">
        <v>1587</v>
      </c>
      <c r="AH84" s="53"/>
      <c r="AI84" s="53">
        <v>1343</v>
      </c>
      <c r="AJ84" s="53"/>
      <c r="AK84" s="53">
        <v>1475</v>
      </c>
      <c r="AL84" s="53"/>
      <c r="AM84" s="126">
        <v>1548</v>
      </c>
      <c r="AN84" s="127"/>
    </row>
    <row r="85" spans="1:40" ht="12.75">
      <c r="A85" s="20"/>
      <c r="B85" s="30"/>
      <c r="C85" s="3">
        <v>7</v>
      </c>
      <c r="D85" s="21" t="s">
        <v>95</v>
      </c>
      <c r="E85" s="68"/>
      <c r="F85" s="5">
        <v>18674</v>
      </c>
      <c r="G85" s="3" t="s">
        <v>26</v>
      </c>
      <c r="I85" s="76">
        <v>19278</v>
      </c>
      <c r="J85" s="73">
        <f t="shared" si="19"/>
        <v>0</v>
      </c>
      <c r="K85" s="26">
        <v>793</v>
      </c>
      <c r="M85" s="3">
        <v>1446</v>
      </c>
      <c r="N85" s="3"/>
      <c r="O85" s="3">
        <v>2081</v>
      </c>
      <c r="Q85" s="4">
        <v>2219</v>
      </c>
      <c r="S85" s="4">
        <v>2633</v>
      </c>
      <c r="U85" s="4">
        <v>1868</v>
      </c>
      <c r="W85" s="4">
        <v>2033</v>
      </c>
      <c r="Y85" s="4">
        <v>186</v>
      </c>
      <c r="AA85" s="4">
        <v>47</v>
      </c>
      <c r="AC85" s="4">
        <v>1478</v>
      </c>
      <c r="AE85" s="4">
        <v>1564</v>
      </c>
      <c r="AG85" s="4">
        <v>1587</v>
      </c>
      <c r="AI85" s="4">
        <v>1343</v>
      </c>
      <c r="AK85" s="4">
        <v>1475</v>
      </c>
      <c r="AM85" s="120">
        <v>1548</v>
      </c>
      <c r="AN85" s="134"/>
    </row>
    <row r="86" spans="1:40" ht="12.75">
      <c r="A86" s="19" t="s">
        <v>164</v>
      </c>
      <c r="B86" s="20" t="s">
        <v>165</v>
      </c>
      <c r="C86" s="26"/>
      <c r="D86" s="27"/>
      <c r="E86" s="68"/>
      <c r="F86" s="28"/>
      <c r="G86" s="26"/>
      <c r="H86" s="26"/>
      <c r="I86" s="73">
        <f>(K86+M86+O86+Q86+S86+U86+W86+Y86+AA86+AC86+AE86)</f>
        <v>0</v>
      </c>
      <c r="J86" s="73">
        <f t="shared" si="19"/>
        <v>0</v>
      </c>
      <c r="K86" s="26"/>
      <c r="L86" s="27"/>
      <c r="M86" s="26"/>
      <c r="N86" s="26"/>
      <c r="O86" s="26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132"/>
      <c r="AN86" s="133"/>
    </row>
    <row r="87" spans="1:40" ht="12.75">
      <c r="A87" s="19" t="s">
        <v>166</v>
      </c>
      <c r="B87" s="20" t="s">
        <v>167</v>
      </c>
      <c r="C87" s="26"/>
      <c r="D87" s="27"/>
      <c r="E87" s="68"/>
      <c r="F87" s="28"/>
      <c r="G87" s="26"/>
      <c r="H87" s="26"/>
      <c r="I87" s="73">
        <f>(K87+M87+O87+Q87+S87+U87+W87+Y87+AA87+AC87+AE87)</f>
        <v>0</v>
      </c>
      <c r="J87" s="73">
        <f t="shared" si="19"/>
        <v>0</v>
      </c>
      <c r="K87" s="26"/>
      <c r="L87" s="27"/>
      <c r="M87" s="26"/>
      <c r="N87" s="26"/>
      <c r="O87" s="26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132"/>
      <c r="AN87" s="133"/>
    </row>
    <row r="88" spans="1:40" ht="12.75">
      <c r="A88" s="19" t="s">
        <v>168</v>
      </c>
      <c r="B88" s="20" t="s">
        <v>74</v>
      </c>
      <c r="C88" s="26"/>
      <c r="D88" s="27"/>
      <c r="E88" s="68">
        <v>1</v>
      </c>
      <c r="F88" s="53">
        <v>7302</v>
      </c>
      <c r="G88" s="53">
        <f aca="true" t="shared" si="23" ref="G88:AF88">SUM(G89)</f>
        <v>0</v>
      </c>
      <c r="H88" s="53">
        <f t="shared" si="23"/>
        <v>0</v>
      </c>
      <c r="I88" s="73">
        <v>3601</v>
      </c>
      <c r="J88" s="73">
        <f t="shared" si="19"/>
        <v>0</v>
      </c>
      <c r="K88" s="85">
        <f t="shared" si="23"/>
        <v>28</v>
      </c>
      <c r="L88" s="53">
        <f t="shared" si="23"/>
        <v>0</v>
      </c>
      <c r="M88" s="85">
        <f t="shared" si="23"/>
        <v>120</v>
      </c>
      <c r="N88" s="85">
        <f t="shared" si="23"/>
        <v>0</v>
      </c>
      <c r="O88" s="85">
        <f t="shared" si="23"/>
        <v>128</v>
      </c>
      <c r="P88" s="53">
        <f t="shared" si="23"/>
        <v>0</v>
      </c>
      <c r="Q88" s="53">
        <f t="shared" si="23"/>
        <v>264</v>
      </c>
      <c r="R88" s="53">
        <f t="shared" si="23"/>
        <v>0</v>
      </c>
      <c r="S88" s="53">
        <f t="shared" si="23"/>
        <v>188</v>
      </c>
      <c r="T88" s="53">
        <f t="shared" si="23"/>
        <v>0</v>
      </c>
      <c r="U88" s="53">
        <f t="shared" si="23"/>
        <v>320</v>
      </c>
      <c r="V88" s="53">
        <f t="shared" si="23"/>
        <v>0</v>
      </c>
      <c r="W88" s="53">
        <f t="shared" si="23"/>
        <v>385</v>
      </c>
      <c r="X88" s="53">
        <f t="shared" si="23"/>
        <v>0</v>
      </c>
      <c r="Y88" s="53">
        <f t="shared" si="23"/>
        <v>15</v>
      </c>
      <c r="Z88" s="53">
        <f t="shared" si="23"/>
        <v>0</v>
      </c>
      <c r="AA88" s="53">
        <f t="shared" si="23"/>
        <v>13</v>
      </c>
      <c r="AB88" s="53">
        <f t="shared" si="23"/>
        <v>0</v>
      </c>
      <c r="AC88" s="53">
        <f t="shared" si="23"/>
        <v>468</v>
      </c>
      <c r="AD88" s="53">
        <f t="shared" si="23"/>
        <v>0</v>
      </c>
      <c r="AE88" s="53">
        <f t="shared" si="23"/>
        <v>489</v>
      </c>
      <c r="AF88" s="53">
        <f t="shared" si="23"/>
        <v>0</v>
      </c>
      <c r="AG88" s="53">
        <v>509</v>
      </c>
      <c r="AH88" s="53"/>
      <c r="AI88" s="53">
        <v>674</v>
      </c>
      <c r="AJ88" s="53"/>
      <c r="AK88" s="53">
        <v>767</v>
      </c>
      <c r="AL88" s="53"/>
      <c r="AM88" s="126">
        <v>862</v>
      </c>
      <c r="AN88" s="127"/>
    </row>
    <row r="89" spans="1:40" ht="12.75">
      <c r="A89" s="20"/>
      <c r="B89" s="30"/>
      <c r="C89" s="3">
        <v>7</v>
      </c>
      <c r="D89" s="21" t="s">
        <v>75</v>
      </c>
      <c r="E89" s="68"/>
      <c r="F89" s="5">
        <v>7302</v>
      </c>
      <c r="G89" s="3" t="s">
        <v>26</v>
      </c>
      <c r="I89" s="76">
        <v>3601</v>
      </c>
      <c r="J89" s="73">
        <f t="shared" si="19"/>
        <v>0</v>
      </c>
      <c r="K89" s="26">
        <v>28</v>
      </c>
      <c r="M89" s="3">
        <v>120</v>
      </c>
      <c r="N89" s="3"/>
      <c r="O89" s="3">
        <v>128</v>
      </c>
      <c r="Q89" s="4">
        <v>264</v>
      </c>
      <c r="S89" s="4">
        <v>188</v>
      </c>
      <c r="U89" s="4">
        <v>320</v>
      </c>
      <c r="W89" s="4">
        <v>385</v>
      </c>
      <c r="Y89" s="4">
        <v>15</v>
      </c>
      <c r="AA89" s="4">
        <v>13</v>
      </c>
      <c r="AC89" s="4">
        <v>468</v>
      </c>
      <c r="AE89" s="4">
        <v>489</v>
      </c>
      <c r="AG89" s="4">
        <v>509</v>
      </c>
      <c r="AI89" s="4">
        <v>674</v>
      </c>
      <c r="AK89" s="4">
        <v>767</v>
      </c>
      <c r="AM89" s="120">
        <v>862</v>
      </c>
      <c r="AN89" s="134"/>
    </row>
    <row r="90" spans="1:40" ht="12.75">
      <c r="A90" s="19" t="s">
        <v>169</v>
      </c>
      <c r="B90" s="20" t="s">
        <v>170</v>
      </c>
      <c r="C90" s="26"/>
      <c r="D90" s="27"/>
      <c r="E90" s="68"/>
      <c r="F90" s="28"/>
      <c r="G90" s="26"/>
      <c r="H90" s="26"/>
      <c r="I90" s="73">
        <f>(K90+M90+O90+Q90+S90+U90+W90+Y90+AA90+AC90+AE90)</f>
        <v>0</v>
      </c>
      <c r="J90" s="73">
        <f t="shared" si="19"/>
        <v>0</v>
      </c>
      <c r="K90" s="26"/>
      <c r="L90" s="27"/>
      <c r="M90" s="26"/>
      <c r="N90" s="26"/>
      <c r="O90" s="26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132"/>
      <c r="AN90" s="133"/>
    </row>
    <row r="91" spans="1:40" ht="12.75">
      <c r="A91" s="19" t="s">
        <v>171</v>
      </c>
      <c r="B91" s="20" t="s">
        <v>172</v>
      </c>
      <c r="C91" s="26"/>
      <c r="D91" s="27"/>
      <c r="E91" s="68"/>
      <c r="F91" s="28"/>
      <c r="G91" s="26"/>
      <c r="H91" s="26"/>
      <c r="I91" s="73">
        <f>(K91+M91+O91+Q91+S91+U91+W91+Y91+AA91+AC91+AE91)</f>
        <v>0</v>
      </c>
      <c r="J91" s="73">
        <f t="shared" si="19"/>
        <v>0</v>
      </c>
      <c r="K91" s="26"/>
      <c r="L91" s="27"/>
      <c r="M91" s="26"/>
      <c r="N91" s="26"/>
      <c r="O91" s="26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132"/>
      <c r="AN91" s="133"/>
    </row>
    <row r="92" spans="1:40" ht="12.75">
      <c r="A92" s="19" t="s">
        <v>173</v>
      </c>
      <c r="B92" s="20" t="s">
        <v>105</v>
      </c>
      <c r="C92" s="26"/>
      <c r="D92" s="27"/>
      <c r="E92" s="68">
        <v>1</v>
      </c>
      <c r="F92" s="53">
        <f>SUM(F93)</f>
        <v>9168</v>
      </c>
      <c r="G92" s="53">
        <f aca="true" t="shared" si="24" ref="G92:AF92">SUM(G93)</f>
        <v>0</v>
      </c>
      <c r="H92" s="53">
        <f t="shared" si="24"/>
        <v>0</v>
      </c>
      <c r="I92" s="73">
        <v>379</v>
      </c>
      <c r="J92" s="73">
        <v>1158</v>
      </c>
      <c r="K92" s="85">
        <f t="shared" si="24"/>
        <v>0</v>
      </c>
      <c r="L92" s="53">
        <f t="shared" si="24"/>
        <v>0</v>
      </c>
      <c r="M92" s="85">
        <f t="shared" si="24"/>
        <v>0</v>
      </c>
      <c r="N92" s="85">
        <f t="shared" si="24"/>
        <v>0</v>
      </c>
      <c r="O92" s="85">
        <f t="shared" si="24"/>
        <v>32</v>
      </c>
      <c r="P92" s="53">
        <f t="shared" si="24"/>
        <v>116</v>
      </c>
      <c r="Q92" s="53">
        <f t="shared" si="24"/>
        <v>30</v>
      </c>
      <c r="R92" s="53">
        <f t="shared" si="24"/>
        <v>110</v>
      </c>
      <c r="S92" s="53">
        <f t="shared" si="24"/>
        <v>25</v>
      </c>
      <c r="T92" s="53">
        <f t="shared" si="24"/>
        <v>90</v>
      </c>
      <c r="U92" s="53">
        <f t="shared" si="24"/>
        <v>28</v>
      </c>
      <c r="V92" s="53">
        <f t="shared" si="24"/>
        <v>0</v>
      </c>
      <c r="W92" s="53">
        <f t="shared" si="24"/>
        <v>25</v>
      </c>
      <c r="X92" s="53">
        <f t="shared" si="24"/>
        <v>90</v>
      </c>
      <c r="Y92" s="53">
        <f t="shared" si="24"/>
        <v>25</v>
      </c>
      <c r="Z92" s="53">
        <f t="shared" si="24"/>
        <v>92</v>
      </c>
      <c r="AA92" s="53">
        <f t="shared" si="24"/>
        <v>25</v>
      </c>
      <c r="AB92" s="53">
        <f t="shared" si="24"/>
        <v>106</v>
      </c>
      <c r="AC92" s="53">
        <f t="shared" si="24"/>
        <v>32</v>
      </c>
      <c r="AD92" s="53">
        <f t="shared" si="24"/>
        <v>118</v>
      </c>
      <c r="AE92" s="53">
        <f t="shared" si="24"/>
        <v>44</v>
      </c>
      <c r="AF92" s="53">
        <f t="shared" si="24"/>
        <v>170</v>
      </c>
      <c r="AG92" s="53">
        <v>56</v>
      </c>
      <c r="AH92" s="53">
        <v>151</v>
      </c>
      <c r="AI92" s="53">
        <v>57</v>
      </c>
      <c r="AJ92" s="53">
        <v>115</v>
      </c>
      <c r="AK92" s="53">
        <v>63</v>
      </c>
      <c r="AL92" s="53">
        <v>123</v>
      </c>
      <c r="AM92" s="126">
        <v>3</v>
      </c>
      <c r="AN92" s="127">
        <v>69</v>
      </c>
    </row>
    <row r="93" spans="1:40" ht="12.75">
      <c r="A93" s="20"/>
      <c r="B93" s="30"/>
      <c r="C93" s="3">
        <v>10</v>
      </c>
      <c r="D93" s="21" t="s">
        <v>106</v>
      </c>
      <c r="E93" s="68"/>
      <c r="F93" s="5">
        <v>9168</v>
      </c>
      <c r="G93" s="3" t="s">
        <v>6</v>
      </c>
      <c r="H93" s="3" t="s">
        <v>33</v>
      </c>
      <c r="I93" s="76">
        <v>379</v>
      </c>
      <c r="J93" s="76">
        <v>1158</v>
      </c>
      <c r="K93" s="26"/>
      <c r="M93" s="3"/>
      <c r="N93" s="3"/>
      <c r="O93" s="3">
        <v>32</v>
      </c>
      <c r="P93" s="4">
        <v>116</v>
      </c>
      <c r="Q93" s="4">
        <v>30</v>
      </c>
      <c r="R93" s="4">
        <v>110</v>
      </c>
      <c r="S93" s="4">
        <v>25</v>
      </c>
      <c r="T93" s="4">
        <v>90</v>
      </c>
      <c r="U93" s="4">
        <v>28</v>
      </c>
      <c r="W93" s="4">
        <v>25</v>
      </c>
      <c r="X93" s="4">
        <v>90</v>
      </c>
      <c r="Y93" s="4">
        <v>25</v>
      </c>
      <c r="Z93" s="4">
        <v>92</v>
      </c>
      <c r="AA93" s="4">
        <v>25</v>
      </c>
      <c r="AB93" s="4">
        <v>106</v>
      </c>
      <c r="AC93" s="4">
        <v>32</v>
      </c>
      <c r="AD93" s="4">
        <v>118</v>
      </c>
      <c r="AE93" s="4">
        <v>44</v>
      </c>
      <c r="AF93" s="4">
        <v>170</v>
      </c>
      <c r="AG93" s="4">
        <v>56</v>
      </c>
      <c r="AH93" s="4">
        <v>151</v>
      </c>
      <c r="AI93" s="4">
        <v>57</v>
      </c>
      <c r="AJ93" s="4">
        <v>115</v>
      </c>
      <c r="AK93" s="4">
        <v>63</v>
      </c>
      <c r="AL93" s="4">
        <v>123</v>
      </c>
      <c r="AM93" s="120">
        <v>3</v>
      </c>
      <c r="AN93" s="134">
        <v>69</v>
      </c>
    </row>
    <row r="94" spans="1:40" ht="12.75">
      <c r="A94" s="19" t="s">
        <v>174</v>
      </c>
      <c r="B94" s="20" t="s">
        <v>175</v>
      </c>
      <c r="C94" s="26"/>
      <c r="D94" s="27"/>
      <c r="E94" s="68">
        <v>2</v>
      </c>
      <c r="F94" s="53">
        <f>SUM(F95:F96)</f>
        <v>27186</v>
      </c>
      <c r="G94" s="53">
        <f aca="true" t="shared" si="25" ref="G94:AF94">SUM(G95:G96)</f>
        <v>0</v>
      </c>
      <c r="H94" s="53">
        <f t="shared" si="25"/>
        <v>0</v>
      </c>
      <c r="I94" s="73">
        <v>1475</v>
      </c>
      <c r="J94" s="73">
        <v>2359</v>
      </c>
      <c r="K94" s="85">
        <f t="shared" si="25"/>
        <v>0</v>
      </c>
      <c r="L94" s="53">
        <f t="shared" si="25"/>
        <v>0</v>
      </c>
      <c r="M94" s="85">
        <f t="shared" si="25"/>
        <v>0</v>
      </c>
      <c r="N94" s="85">
        <f t="shared" si="25"/>
        <v>0</v>
      </c>
      <c r="O94" s="85">
        <f t="shared" si="25"/>
        <v>0</v>
      </c>
      <c r="P94" s="53">
        <f t="shared" si="25"/>
        <v>0</v>
      </c>
      <c r="Q94" s="53">
        <f t="shared" si="25"/>
        <v>0</v>
      </c>
      <c r="R94" s="53">
        <f t="shared" si="25"/>
        <v>75</v>
      </c>
      <c r="S94" s="53">
        <f t="shared" si="25"/>
        <v>108</v>
      </c>
      <c r="T94" s="53">
        <f t="shared" si="25"/>
        <v>232</v>
      </c>
      <c r="U94" s="53">
        <f t="shared" si="25"/>
        <v>0</v>
      </c>
      <c r="V94" s="53">
        <f t="shared" si="25"/>
        <v>0</v>
      </c>
      <c r="W94" s="53">
        <f t="shared" si="25"/>
        <v>183</v>
      </c>
      <c r="X94" s="53">
        <f t="shared" si="25"/>
        <v>361</v>
      </c>
      <c r="Y94" s="53">
        <f t="shared" si="25"/>
        <v>146</v>
      </c>
      <c r="Z94" s="53">
        <f t="shared" si="25"/>
        <v>306</v>
      </c>
      <c r="AA94" s="53">
        <f t="shared" si="25"/>
        <v>150</v>
      </c>
      <c r="AB94" s="53">
        <f t="shared" si="25"/>
        <v>0</v>
      </c>
      <c r="AC94" s="53">
        <f t="shared" si="25"/>
        <v>229</v>
      </c>
      <c r="AD94" s="53">
        <f t="shared" si="25"/>
        <v>372</v>
      </c>
      <c r="AE94" s="53">
        <f t="shared" si="25"/>
        <v>291</v>
      </c>
      <c r="AF94" s="53">
        <f t="shared" si="25"/>
        <v>461</v>
      </c>
      <c r="AG94" s="53">
        <v>328</v>
      </c>
      <c r="AH94" s="53">
        <v>504</v>
      </c>
      <c r="AI94" s="53">
        <v>40</v>
      </c>
      <c r="AJ94" s="53">
        <v>48</v>
      </c>
      <c r="AK94" s="53">
        <v>50</v>
      </c>
      <c r="AL94" s="53">
        <v>56</v>
      </c>
      <c r="AM94" s="126">
        <v>60</v>
      </c>
      <c r="AN94" s="127">
        <v>105</v>
      </c>
    </row>
    <row r="95" spans="1:40" ht="12.75">
      <c r="A95" s="29"/>
      <c r="B95" s="29"/>
      <c r="C95" s="33">
        <v>10</v>
      </c>
      <c r="D95" s="36" t="s">
        <v>66</v>
      </c>
      <c r="E95" s="69"/>
      <c r="F95" s="35">
        <v>411</v>
      </c>
      <c r="G95" s="33" t="s">
        <v>47</v>
      </c>
      <c r="H95" s="33" t="s">
        <v>6</v>
      </c>
      <c r="I95" s="74">
        <v>331</v>
      </c>
      <c r="J95" s="74">
        <f t="shared" si="19"/>
        <v>317</v>
      </c>
      <c r="K95" s="33"/>
      <c r="L95" s="36"/>
      <c r="M95" s="33"/>
      <c r="N95" s="33"/>
      <c r="O95" s="33"/>
      <c r="P95" s="36"/>
      <c r="Q95" s="36"/>
      <c r="R95" s="36"/>
      <c r="S95" s="36">
        <v>2</v>
      </c>
      <c r="T95" s="36">
        <v>2</v>
      </c>
      <c r="U95" s="36"/>
      <c r="V95" s="36"/>
      <c r="W95" s="36">
        <v>11</v>
      </c>
      <c r="X95" s="36"/>
      <c r="Y95" s="36">
        <v>133</v>
      </c>
      <c r="Z95" s="36">
        <v>306</v>
      </c>
      <c r="AA95" s="36">
        <v>150</v>
      </c>
      <c r="AB95" s="36"/>
      <c r="AC95" s="36">
        <v>27</v>
      </c>
      <c r="AD95" s="36">
        <v>0</v>
      </c>
      <c r="AE95" s="36">
        <v>0</v>
      </c>
      <c r="AF95" s="36">
        <v>9</v>
      </c>
      <c r="AG95" s="36"/>
      <c r="AH95" s="36"/>
      <c r="AI95" s="36">
        <v>8</v>
      </c>
      <c r="AJ95" s="36"/>
      <c r="AK95" s="36">
        <v>10</v>
      </c>
      <c r="AL95" s="36"/>
      <c r="AM95" s="128">
        <v>12</v>
      </c>
      <c r="AN95" s="129"/>
    </row>
    <row r="96" spans="1:40" ht="12.75">
      <c r="A96" s="25"/>
      <c r="B96" s="25"/>
      <c r="C96" s="37">
        <v>10</v>
      </c>
      <c r="D96" s="38" t="s">
        <v>67</v>
      </c>
      <c r="E96" s="71"/>
      <c r="F96" s="39">
        <v>26775</v>
      </c>
      <c r="G96" s="37" t="s">
        <v>6</v>
      </c>
      <c r="H96" s="37" t="s">
        <v>33</v>
      </c>
      <c r="I96" s="77">
        <v>1144</v>
      </c>
      <c r="J96" s="77">
        <v>2042</v>
      </c>
      <c r="K96" s="37"/>
      <c r="L96" s="38"/>
      <c r="M96" s="37"/>
      <c r="N96" s="37"/>
      <c r="O96" s="37"/>
      <c r="P96" s="38"/>
      <c r="Q96" s="38"/>
      <c r="R96" s="38">
        <v>75</v>
      </c>
      <c r="S96" s="38">
        <v>106</v>
      </c>
      <c r="T96" s="38">
        <v>230</v>
      </c>
      <c r="U96" s="38"/>
      <c r="V96" s="38"/>
      <c r="W96" s="38">
        <v>172</v>
      </c>
      <c r="X96" s="38">
        <v>361</v>
      </c>
      <c r="Y96" s="38">
        <v>13</v>
      </c>
      <c r="Z96" s="38"/>
      <c r="AA96" s="38"/>
      <c r="AB96" s="38"/>
      <c r="AC96" s="38">
        <v>202</v>
      </c>
      <c r="AD96" s="38">
        <v>372</v>
      </c>
      <c r="AE96" s="38">
        <v>291</v>
      </c>
      <c r="AF96" s="38">
        <v>452</v>
      </c>
      <c r="AG96" s="38">
        <v>328</v>
      </c>
      <c r="AH96" s="38">
        <v>504</v>
      </c>
      <c r="AI96" s="38">
        <v>32</v>
      </c>
      <c r="AJ96" s="38">
        <v>48</v>
      </c>
      <c r="AK96" s="38">
        <v>40</v>
      </c>
      <c r="AL96" s="38">
        <v>56</v>
      </c>
      <c r="AM96" s="130">
        <v>48</v>
      </c>
      <c r="AN96" s="131">
        <v>105</v>
      </c>
    </row>
    <row r="97" spans="1:40" ht="12.75">
      <c r="A97" s="29"/>
      <c r="B97" s="29"/>
      <c r="C97" s="80"/>
      <c r="D97" s="81"/>
      <c r="E97" s="81"/>
      <c r="F97" s="82"/>
      <c r="G97" s="80"/>
      <c r="H97" s="80"/>
      <c r="I97" s="83">
        <f>(K97+M97+O97+Q97+S97+U97+W97+Y97+AA97+AC97+AE97)</f>
        <v>0</v>
      </c>
      <c r="J97" s="84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141"/>
      <c r="AN97" s="141"/>
    </row>
    <row r="98" spans="1:2" ht="19.5" customHeight="1">
      <c r="A98" s="1" t="s">
        <v>267</v>
      </c>
      <c r="B98" s="2"/>
    </row>
    <row r="99" spans="1:2" ht="12.75">
      <c r="A99" s="4" t="s">
        <v>268</v>
      </c>
      <c r="B99" s="6"/>
    </row>
    <row r="100" spans="1:2" ht="19.5" customHeight="1">
      <c r="A100" s="4"/>
      <c r="B100" s="6"/>
    </row>
    <row r="101" spans="1:40" ht="19.5" customHeight="1" thickBot="1">
      <c r="A101" s="57" t="s">
        <v>247</v>
      </c>
      <c r="B101" s="57"/>
      <c r="C101" s="6" t="s">
        <v>248</v>
      </c>
      <c r="O101" s="57" t="s">
        <v>249</v>
      </c>
      <c r="P101" s="57"/>
      <c r="Q101" s="57" t="s">
        <v>250</v>
      </c>
      <c r="AD101" s="61"/>
      <c r="AE101" s="63"/>
      <c r="AF101" s="62"/>
      <c r="AG101" s="62"/>
      <c r="AH101" s="62"/>
      <c r="AI101" s="62"/>
      <c r="AJ101" s="63"/>
      <c r="AK101" s="62"/>
      <c r="AL101" s="62"/>
      <c r="AM101" s="121"/>
      <c r="AN101" s="62" t="s">
        <v>263</v>
      </c>
    </row>
    <row r="102" spans="1:40" ht="27.75" customHeight="1">
      <c r="A102" s="164" t="s">
        <v>272</v>
      </c>
      <c r="B102" s="164"/>
      <c r="C102" s="7"/>
      <c r="D102" s="7"/>
      <c r="E102" s="7"/>
      <c r="F102" s="8"/>
      <c r="G102" s="8"/>
      <c r="H102" s="8"/>
      <c r="I102" s="8"/>
      <c r="J102" s="8"/>
      <c r="K102" s="154" t="s">
        <v>242</v>
      </c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</row>
    <row r="103" spans="1:40" ht="15" customHeight="1">
      <c r="A103" s="165"/>
      <c r="B103" s="165"/>
      <c r="C103" s="10"/>
      <c r="D103" s="11"/>
      <c r="E103" s="11"/>
      <c r="F103" s="12"/>
      <c r="G103" s="10"/>
      <c r="H103" s="10"/>
      <c r="I103" s="156" t="s">
        <v>255</v>
      </c>
      <c r="J103" s="161"/>
      <c r="K103" s="156">
        <v>2003</v>
      </c>
      <c r="L103" s="161"/>
      <c r="M103" s="156">
        <v>2004</v>
      </c>
      <c r="N103" s="161"/>
      <c r="O103" s="156">
        <v>2005</v>
      </c>
      <c r="P103" s="161"/>
      <c r="Q103" s="156">
        <v>2006</v>
      </c>
      <c r="R103" s="161"/>
      <c r="S103" s="156">
        <v>2007</v>
      </c>
      <c r="T103" s="161"/>
      <c r="U103" s="156">
        <v>2008</v>
      </c>
      <c r="V103" s="161"/>
      <c r="W103" s="156">
        <v>2009</v>
      </c>
      <c r="X103" s="161"/>
      <c r="Y103" s="156">
        <v>2010</v>
      </c>
      <c r="Z103" s="161"/>
      <c r="AA103" s="156">
        <v>2011</v>
      </c>
      <c r="AB103" s="161"/>
      <c r="AC103" s="156">
        <v>2012</v>
      </c>
      <c r="AD103" s="161"/>
      <c r="AE103" s="156">
        <v>2013</v>
      </c>
      <c r="AF103" s="161"/>
      <c r="AG103" s="158">
        <v>2014</v>
      </c>
      <c r="AH103" s="158"/>
      <c r="AI103" s="158">
        <v>2015</v>
      </c>
      <c r="AJ103" s="158"/>
      <c r="AK103" s="158">
        <v>2016</v>
      </c>
      <c r="AL103" s="158"/>
      <c r="AM103" s="155">
        <v>2017</v>
      </c>
      <c r="AN103" s="155"/>
    </row>
    <row r="104" spans="1:40" ht="51.75" thickBot="1">
      <c r="A104" s="167" t="s">
        <v>271</v>
      </c>
      <c r="B104" s="167"/>
      <c r="C104" s="13" t="s">
        <v>243</v>
      </c>
      <c r="D104" s="13" t="s">
        <v>244</v>
      </c>
      <c r="E104" s="13"/>
      <c r="F104" s="14" t="s">
        <v>245</v>
      </c>
      <c r="G104" s="13" t="s">
        <v>253</v>
      </c>
      <c r="H104" s="13" t="s">
        <v>254</v>
      </c>
      <c r="I104" s="58" t="s">
        <v>251</v>
      </c>
      <c r="J104" s="97" t="s">
        <v>252</v>
      </c>
      <c r="K104" s="13" t="s">
        <v>251</v>
      </c>
      <c r="L104" s="98" t="s">
        <v>252</v>
      </c>
      <c r="M104" s="13" t="s">
        <v>251</v>
      </c>
      <c r="N104" s="98" t="s">
        <v>252</v>
      </c>
      <c r="O104" s="13" t="s">
        <v>251</v>
      </c>
      <c r="P104" s="98" t="s">
        <v>252</v>
      </c>
      <c r="Q104" s="13" t="s">
        <v>251</v>
      </c>
      <c r="R104" s="98" t="s">
        <v>252</v>
      </c>
      <c r="S104" s="13" t="s">
        <v>251</v>
      </c>
      <c r="T104" s="98" t="s">
        <v>252</v>
      </c>
      <c r="U104" s="13" t="s">
        <v>251</v>
      </c>
      <c r="V104" s="98" t="s">
        <v>252</v>
      </c>
      <c r="W104" s="13" t="s">
        <v>251</v>
      </c>
      <c r="X104" s="98" t="s">
        <v>252</v>
      </c>
      <c r="Y104" s="13" t="s">
        <v>251</v>
      </c>
      <c r="Z104" s="98" t="s">
        <v>252</v>
      </c>
      <c r="AA104" s="13" t="s">
        <v>251</v>
      </c>
      <c r="AB104" s="98" t="s">
        <v>252</v>
      </c>
      <c r="AC104" s="13" t="s">
        <v>251</v>
      </c>
      <c r="AD104" s="98" t="s">
        <v>252</v>
      </c>
      <c r="AE104" s="13" t="s">
        <v>251</v>
      </c>
      <c r="AF104" s="97" t="s">
        <v>252</v>
      </c>
      <c r="AG104" s="58" t="s">
        <v>251</v>
      </c>
      <c r="AH104" s="97" t="s">
        <v>252</v>
      </c>
      <c r="AI104" s="58" t="s">
        <v>251</v>
      </c>
      <c r="AJ104" s="97" t="s">
        <v>252</v>
      </c>
      <c r="AK104" s="58" t="s">
        <v>251</v>
      </c>
      <c r="AL104" s="97" t="s">
        <v>252</v>
      </c>
      <c r="AM104" s="122" t="s">
        <v>273</v>
      </c>
      <c r="AN104" s="123" t="s">
        <v>274</v>
      </c>
    </row>
    <row r="105" spans="1:40" ht="12.75">
      <c r="A105" s="119" t="s">
        <v>176</v>
      </c>
      <c r="B105" s="25" t="s">
        <v>31</v>
      </c>
      <c r="C105" s="26"/>
      <c r="D105" s="27"/>
      <c r="E105" s="68">
        <v>1</v>
      </c>
      <c r="F105" s="53">
        <f>SUM(F106)</f>
        <v>6374</v>
      </c>
      <c r="G105" s="53">
        <f aca="true" t="shared" si="26" ref="G105:AF105">SUM(G106)</f>
        <v>0</v>
      </c>
      <c r="H105" s="53">
        <f t="shared" si="26"/>
        <v>0</v>
      </c>
      <c r="I105" s="59">
        <f>(K105+M105+O105+Q105+S105+U105+W105+Y105+AA105+AC105+AE105)</f>
        <v>250</v>
      </c>
      <c r="J105" s="59">
        <f>(L105+N105+P105+R105+T105+V105+X105+Z105+AB105+AD105+AF105)</f>
        <v>729</v>
      </c>
      <c r="K105" s="53">
        <f t="shared" si="26"/>
        <v>0</v>
      </c>
      <c r="L105" s="53">
        <f t="shared" si="26"/>
        <v>0</v>
      </c>
      <c r="M105" s="53">
        <f t="shared" si="26"/>
        <v>0</v>
      </c>
      <c r="N105" s="53">
        <f t="shared" si="26"/>
        <v>0</v>
      </c>
      <c r="O105" s="53">
        <f t="shared" si="26"/>
        <v>0</v>
      </c>
      <c r="P105" s="53">
        <f t="shared" si="26"/>
        <v>0</v>
      </c>
      <c r="Q105" s="53">
        <f t="shared" si="26"/>
        <v>0</v>
      </c>
      <c r="R105" s="53">
        <f t="shared" si="26"/>
        <v>0</v>
      </c>
      <c r="S105" s="53">
        <f t="shared" si="26"/>
        <v>0</v>
      </c>
      <c r="T105" s="53">
        <f t="shared" si="26"/>
        <v>137</v>
      </c>
      <c r="U105" s="53">
        <f t="shared" si="26"/>
        <v>132</v>
      </c>
      <c r="V105" s="53">
        <f t="shared" si="26"/>
        <v>0</v>
      </c>
      <c r="W105" s="53">
        <f t="shared" si="26"/>
        <v>98</v>
      </c>
      <c r="X105" s="53">
        <f t="shared" si="26"/>
        <v>0</v>
      </c>
      <c r="Y105" s="53">
        <f t="shared" si="26"/>
        <v>0</v>
      </c>
      <c r="Z105" s="53">
        <f t="shared" si="26"/>
        <v>100</v>
      </c>
      <c r="AA105" s="53">
        <f t="shared" si="26"/>
        <v>4</v>
      </c>
      <c r="AB105" s="53">
        <f t="shared" si="26"/>
        <v>44</v>
      </c>
      <c r="AC105" s="53">
        <f t="shared" si="26"/>
        <v>8</v>
      </c>
      <c r="AD105" s="53">
        <f t="shared" si="26"/>
        <v>212</v>
      </c>
      <c r="AE105" s="53">
        <f t="shared" si="26"/>
        <v>8</v>
      </c>
      <c r="AF105" s="53">
        <f t="shared" si="26"/>
        <v>236</v>
      </c>
      <c r="AG105" s="72"/>
      <c r="AH105" s="106">
        <v>272</v>
      </c>
      <c r="AI105" s="72"/>
      <c r="AJ105" s="106">
        <v>306</v>
      </c>
      <c r="AK105" s="72"/>
      <c r="AL105" s="106">
        <v>252</v>
      </c>
      <c r="AM105" s="142">
        <v>305</v>
      </c>
      <c r="AN105" s="143"/>
    </row>
    <row r="106" spans="1:40" ht="12.75">
      <c r="A106" s="20"/>
      <c r="B106" s="30"/>
      <c r="C106" s="3">
        <v>10</v>
      </c>
      <c r="D106" s="4" t="s">
        <v>32</v>
      </c>
      <c r="E106" s="68"/>
      <c r="F106" s="5">
        <v>6374</v>
      </c>
      <c r="G106" s="3" t="s">
        <v>6</v>
      </c>
      <c r="H106" s="3" t="s">
        <v>33</v>
      </c>
      <c r="I106" s="65">
        <f aca="true" t="shared" si="27" ref="I106:I161">(K106+M106+O106+Q106+S106+U106+W106+Y106+AA106+AC106+AE106)</f>
        <v>250</v>
      </c>
      <c r="J106" s="65">
        <f aca="true" t="shared" si="28" ref="J106:J137">(L106+N106+P106+R106+T106+V106+X106+Z106+AB106+AD106+AF106)</f>
        <v>729</v>
      </c>
      <c r="K106" s="27"/>
      <c r="T106" s="4">
        <v>137</v>
      </c>
      <c r="U106" s="4">
        <v>132</v>
      </c>
      <c r="W106" s="4">
        <v>98</v>
      </c>
      <c r="Y106" s="4">
        <v>0</v>
      </c>
      <c r="Z106" s="4">
        <v>100</v>
      </c>
      <c r="AA106" s="4">
        <v>4</v>
      </c>
      <c r="AB106" s="4">
        <v>44</v>
      </c>
      <c r="AC106" s="4">
        <v>8</v>
      </c>
      <c r="AD106" s="4">
        <v>212</v>
      </c>
      <c r="AE106" s="4">
        <v>8</v>
      </c>
      <c r="AF106" s="4">
        <v>236</v>
      </c>
      <c r="AG106" s="60"/>
      <c r="AH106" s="27">
        <v>272</v>
      </c>
      <c r="AI106" s="60"/>
      <c r="AJ106" s="27">
        <v>306</v>
      </c>
      <c r="AK106" s="60"/>
      <c r="AL106" s="27">
        <v>252</v>
      </c>
      <c r="AM106" s="144">
        <v>305</v>
      </c>
      <c r="AN106" s="132"/>
    </row>
    <row r="107" spans="1:40" ht="12.75">
      <c r="A107" s="19" t="s">
        <v>177</v>
      </c>
      <c r="B107" s="20" t="s">
        <v>70</v>
      </c>
      <c r="C107" s="26"/>
      <c r="D107" s="27"/>
      <c r="E107" s="68">
        <v>4</v>
      </c>
      <c r="F107" s="53">
        <v>41784</v>
      </c>
      <c r="G107" s="53">
        <f aca="true" t="shared" si="29" ref="G107:AF107">SUM(G108:G111)</f>
        <v>0</v>
      </c>
      <c r="H107" s="53">
        <f t="shared" si="29"/>
        <v>0</v>
      </c>
      <c r="I107" s="59">
        <f t="shared" si="27"/>
        <v>2869</v>
      </c>
      <c r="J107" s="59">
        <f t="shared" si="28"/>
        <v>4373</v>
      </c>
      <c r="K107" s="53">
        <f t="shared" si="29"/>
        <v>0</v>
      </c>
      <c r="L107" s="53">
        <f t="shared" si="29"/>
        <v>0</v>
      </c>
      <c r="M107" s="53">
        <f t="shared" si="29"/>
        <v>0</v>
      </c>
      <c r="N107" s="53">
        <f t="shared" si="29"/>
        <v>0</v>
      </c>
      <c r="O107" s="53">
        <f t="shared" si="29"/>
        <v>122</v>
      </c>
      <c r="P107" s="53">
        <f t="shared" si="29"/>
        <v>132</v>
      </c>
      <c r="Q107" s="53">
        <f t="shared" si="29"/>
        <v>0</v>
      </c>
      <c r="R107" s="53">
        <f t="shared" si="29"/>
        <v>0</v>
      </c>
      <c r="S107" s="53">
        <f t="shared" si="29"/>
        <v>124</v>
      </c>
      <c r="T107" s="53">
        <f t="shared" si="29"/>
        <v>585</v>
      </c>
      <c r="U107" s="53">
        <f t="shared" si="29"/>
        <v>0</v>
      </c>
      <c r="V107" s="53">
        <f t="shared" si="29"/>
        <v>0</v>
      </c>
      <c r="W107" s="53">
        <f t="shared" si="29"/>
        <v>320</v>
      </c>
      <c r="X107" s="53">
        <f t="shared" si="29"/>
        <v>616</v>
      </c>
      <c r="Y107" s="53">
        <f t="shared" si="29"/>
        <v>750</v>
      </c>
      <c r="Z107" s="53">
        <f t="shared" si="29"/>
        <v>429</v>
      </c>
      <c r="AA107" s="53">
        <f t="shared" si="29"/>
        <v>838</v>
      </c>
      <c r="AB107" s="53">
        <f t="shared" si="29"/>
        <v>728</v>
      </c>
      <c r="AC107" s="53">
        <f t="shared" si="29"/>
        <v>632</v>
      </c>
      <c r="AD107" s="53">
        <f t="shared" si="29"/>
        <v>1435</v>
      </c>
      <c r="AE107" s="53">
        <f t="shared" si="29"/>
        <v>83</v>
      </c>
      <c r="AF107" s="53">
        <f t="shared" si="29"/>
        <v>448</v>
      </c>
      <c r="AG107" s="72">
        <f>SUM(AG108:AG111)</f>
        <v>77</v>
      </c>
      <c r="AH107" s="53">
        <f>AH108+AH109</f>
        <v>463</v>
      </c>
      <c r="AI107" s="72">
        <v>187</v>
      </c>
      <c r="AJ107" s="53">
        <v>235</v>
      </c>
      <c r="AK107" s="72"/>
      <c r="AL107" s="53"/>
      <c r="AM107" s="142">
        <v>450</v>
      </c>
      <c r="AN107" s="126">
        <v>809</v>
      </c>
    </row>
    <row r="108" spans="1:40" ht="12.75">
      <c r="A108" s="29"/>
      <c r="B108" s="29"/>
      <c r="C108" s="33">
        <v>10</v>
      </c>
      <c r="D108" s="51" t="s">
        <v>264</v>
      </c>
      <c r="E108" s="69"/>
      <c r="F108" s="35">
        <v>11216</v>
      </c>
      <c r="G108" s="33" t="s">
        <v>6</v>
      </c>
      <c r="H108" s="33" t="s">
        <v>33</v>
      </c>
      <c r="I108" s="64">
        <f t="shared" si="27"/>
        <v>811</v>
      </c>
      <c r="J108" s="64">
        <f t="shared" si="28"/>
        <v>2545</v>
      </c>
      <c r="K108" s="36"/>
      <c r="L108" s="36"/>
      <c r="M108" s="36"/>
      <c r="N108" s="36"/>
      <c r="O108" s="36">
        <v>35</v>
      </c>
      <c r="P108" s="36">
        <v>87</v>
      </c>
      <c r="Q108" s="36"/>
      <c r="R108" s="36"/>
      <c r="S108" s="36"/>
      <c r="T108" s="36">
        <v>328</v>
      </c>
      <c r="U108" s="36"/>
      <c r="V108" s="36"/>
      <c r="W108" s="36">
        <v>52</v>
      </c>
      <c r="X108" s="36">
        <v>324</v>
      </c>
      <c r="Y108" s="36">
        <v>329</v>
      </c>
      <c r="Z108" s="36">
        <v>361</v>
      </c>
      <c r="AA108" s="36">
        <v>284</v>
      </c>
      <c r="AB108" s="36">
        <v>616</v>
      </c>
      <c r="AC108" s="36">
        <v>111</v>
      </c>
      <c r="AD108" s="36">
        <v>589</v>
      </c>
      <c r="AE108" s="36">
        <v>0</v>
      </c>
      <c r="AF108" s="36">
        <v>240</v>
      </c>
      <c r="AG108" s="36">
        <v>0</v>
      </c>
      <c r="AH108" s="36">
        <v>248</v>
      </c>
      <c r="AI108" s="36"/>
      <c r="AJ108" s="36"/>
      <c r="AK108" s="103" t="s">
        <v>265</v>
      </c>
      <c r="AL108" s="36"/>
      <c r="AM108" s="137">
        <v>150</v>
      </c>
      <c r="AN108" s="128">
        <v>297</v>
      </c>
    </row>
    <row r="109" spans="1:40" ht="12.75">
      <c r="A109" s="30"/>
      <c r="B109" s="30"/>
      <c r="C109" s="40">
        <v>10</v>
      </c>
      <c r="D109" s="50" t="s">
        <v>71</v>
      </c>
      <c r="E109" s="70"/>
      <c r="F109" s="42">
        <v>17070</v>
      </c>
      <c r="G109" s="40" t="s">
        <v>6</v>
      </c>
      <c r="H109" s="40" t="s">
        <v>33</v>
      </c>
      <c r="I109" s="67">
        <f t="shared" si="27"/>
        <v>933</v>
      </c>
      <c r="J109" s="67">
        <f t="shared" si="28"/>
        <v>1575</v>
      </c>
      <c r="K109" s="41"/>
      <c r="L109" s="41"/>
      <c r="M109" s="41"/>
      <c r="N109" s="41"/>
      <c r="O109" s="41">
        <v>47</v>
      </c>
      <c r="P109" s="41">
        <v>20</v>
      </c>
      <c r="Q109" s="41"/>
      <c r="R109" s="41"/>
      <c r="S109" s="41">
        <v>78</v>
      </c>
      <c r="T109" s="41">
        <v>226</v>
      </c>
      <c r="U109" s="41"/>
      <c r="V109" s="41"/>
      <c r="W109" s="41">
        <v>200</v>
      </c>
      <c r="X109" s="41">
        <v>292</v>
      </c>
      <c r="Y109" s="41">
        <v>104</v>
      </c>
      <c r="Z109" s="41">
        <v>68</v>
      </c>
      <c r="AA109" s="41">
        <v>124</v>
      </c>
      <c r="AB109" s="41">
        <v>112</v>
      </c>
      <c r="AC109" s="41">
        <v>304</v>
      </c>
      <c r="AD109" s="41">
        <v>653</v>
      </c>
      <c r="AE109" s="41">
        <v>76</v>
      </c>
      <c r="AF109" s="41">
        <v>204</v>
      </c>
      <c r="AG109" s="41">
        <v>77</v>
      </c>
      <c r="AH109" s="41">
        <v>215</v>
      </c>
      <c r="AI109" s="41">
        <v>187</v>
      </c>
      <c r="AJ109" s="41">
        <v>235</v>
      </c>
      <c r="AK109" s="104" t="s">
        <v>265</v>
      </c>
      <c r="AL109" s="41"/>
      <c r="AM109" s="138">
        <v>200</v>
      </c>
      <c r="AN109" s="135">
        <v>302</v>
      </c>
    </row>
    <row r="110" spans="1:40" ht="12.75">
      <c r="A110" s="30"/>
      <c r="B110" s="30"/>
      <c r="C110" s="40">
        <v>10</v>
      </c>
      <c r="D110" s="50" t="s">
        <v>72</v>
      </c>
      <c r="E110" s="70"/>
      <c r="F110" s="42">
        <v>4236</v>
      </c>
      <c r="G110" s="40" t="s">
        <v>6</v>
      </c>
      <c r="H110" s="40" t="s">
        <v>33</v>
      </c>
      <c r="I110" s="67">
        <f t="shared" si="27"/>
        <v>294</v>
      </c>
      <c r="J110" s="67">
        <f t="shared" si="28"/>
        <v>161</v>
      </c>
      <c r="K110" s="41"/>
      <c r="L110" s="41"/>
      <c r="M110" s="41"/>
      <c r="N110" s="41"/>
      <c r="O110" s="41">
        <v>38</v>
      </c>
      <c r="P110" s="41"/>
      <c r="Q110" s="41"/>
      <c r="R110" s="41"/>
      <c r="S110" s="41">
        <v>46</v>
      </c>
      <c r="T110" s="41">
        <v>31</v>
      </c>
      <c r="U110" s="41"/>
      <c r="V110" s="41"/>
      <c r="W110" s="41">
        <v>68</v>
      </c>
      <c r="X110" s="41"/>
      <c r="Y110" s="41">
        <v>0</v>
      </c>
      <c r="Z110" s="41">
        <v>0</v>
      </c>
      <c r="AA110" s="41">
        <v>0</v>
      </c>
      <c r="AB110" s="41">
        <v>0</v>
      </c>
      <c r="AC110" s="41">
        <v>142</v>
      </c>
      <c r="AD110" s="41">
        <v>130</v>
      </c>
      <c r="AE110" s="41">
        <v>0</v>
      </c>
      <c r="AF110" s="41">
        <v>0</v>
      </c>
      <c r="AG110" s="41"/>
      <c r="AH110" s="41"/>
      <c r="AI110" s="41"/>
      <c r="AJ110" s="41"/>
      <c r="AK110" s="104" t="s">
        <v>265</v>
      </c>
      <c r="AL110" s="41"/>
      <c r="AM110" s="138">
        <v>50</v>
      </c>
      <c r="AN110" s="135">
        <v>110</v>
      </c>
    </row>
    <row r="111" spans="1:40" ht="12.75">
      <c r="A111" s="25"/>
      <c r="B111" s="25"/>
      <c r="C111" s="37">
        <v>10</v>
      </c>
      <c r="D111" s="52" t="s">
        <v>73</v>
      </c>
      <c r="E111" s="71"/>
      <c r="F111" s="39">
        <v>9262</v>
      </c>
      <c r="G111" s="37" t="s">
        <v>6</v>
      </c>
      <c r="H111" s="37" t="s">
        <v>33</v>
      </c>
      <c r="I111" s="66">
        <f t="shared" si="27"/>
        <v>831</v>
      </c>
      <c r="J111" s="66">
        <f t="shared" si="28"/>
        <v>92</v>
      </c>
      <c r="K111" s="38"/>
      <c r="L111" s="38"/>
      <c r="M111" s="38"/>
      <c r="N111" s="38"/>
      <c r="O111" s="38">
        <v>2</v>
      </c>
      <c r="P111" s="38">
        <v>25</v>
      </c>
      <c r="Q111" s="38"/>
      <c r="R111" s="38"/>
      <c r="S111" s="38"/>
      <c r="T111" s="38"/>
      <c r="U111" s="38"/>
      <c r="V111" s="38"/>
      <c r="W111" s="38"/>
      <c r="X111" s="38"/>
      <c r="Y111" s="38">
        <v>317</v>
      </c>
      <c r="Z111" s="38"/>
      <c r="AA111" s="38">
        <v>430</v>
      </c>
      <c r="AB111" s="38"/>
      <c r="AC111" s="38">
        <v>75</v>
      </c>
      <c r="AD111" s="38">
        <v>63</v>
      </c>
      <c r="AE111" s="38">
        <v>7</v>
      </c>
      <c r="AF111" s="38">
        <v>4</v>
      </c>
      <c r="AG111" s="60"/>
      <c r="AH111" s="60"/>
      <c r="AI111" s="60"/>
      <c r="AJ111" s="60"/>
      <c r="AK111" s="107" t="s">
        <v>265</v>
      </c>
      <c r="AL111" s="60"/>
      <c r="AM111" s="145">
        <v>50</v>
      </c>
      <c r="AN111" s="144">
        <v>100</v>
      </c>
    </row>
    <row r="112" spans="1:40" ht="12.75">
      <c r="A112" s="19" t="s">
        <v>178</v>
      </c>
      <c r="B112" s="20" t="s">
        <v>179</v>
      </c>
      <c r="C112" s="26"/>
      <c r="D112" s="27"/>
      <c r="E112" s="68"/>
      <c r="F112" s="28"/>
      <c r="G112" s="26"/>
      <c r="H112" s="26"/>
      <c r="I112" s="59">
        <f t="shared" si="27"/>
        <v>0</v>
      </c>
      <c r="J112" s="59">
        <f t="shared" si="28"/>
        <v>0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60"/>
      <c r="AH112" s="27"/>
      <c r="AI112" s="60"/>
      <c r="AJ112" s="27"/>
      <c r="AK112" s="60"/>
      <c r="AL112" s="27"/>
      <c r="AM112" s="144"/>
      <c r="AN112" s="132"/>
    </row>
    <row r="113" spans="1:40" ht="12.75">
      <c r="A113" s="19" t="s">
        <v>180</v>
      </c>
      <c r="B113" s="20" t="s">
        <v>181</v>
      </c>
      <c r="C113" s="26"/>
      <c r="D113" s="27"/>
      <c r="E113" s="68">
        <v>1</v>
      </c>
      <c r="F113" s="53">
        <v>1039</v>
      </c>
      <c r="G113" s="53">
        <f aca="true" t="shared" si="30" ref="G113:AF113">SUM(G114)</f>
        <v>0</v>
      </c>
      <c r="H113" s="53">
        <f t="shared" si="30"/>
        <v>0</v>
      </c>
      <c r="I113" s="59">
        <f t="shared" si="27"/>
        <v>74</v>
      </c>
      <c r="J113" s="59">
        <f t="shared" si="28"/>
        <v>0</v>
      </c>
      <c r="K113" s="53">
        <f t="shared" si="30"/>
        <v>0</v>
      </c>
      <c r="L113" s="53">
        <f t="shared" si="30"/>
        <v>0</v>
      </c>
      <c r="M113" s="53">
        <f t="shared" si="30"/>
        <v>0</v>
      </c>
      <c r="N113" s="53">
        <f t="shared" si="30"/>
        <v>0</v>
      </c>
      <c r="O113" s="53">
        <f t="shared" si="30"/>
        <v>29</v>
      </c>
      <c r="P113" s="53">
        <f t="shared" si="30"/>
        <v>0</v>
      </c>
      <c r="Q113" s="53">
        <f t="shared" si="30"/>
        <v>0</v>
      </c>
      <c r="R113" s="53">
        <f t="shared" si="30"/>
        <v>0</v>
      </c>
      <c r="S113" s="53">
        <f t="shared" si="30"/>
        <v>0</v>
      </c>
      <c r="T113" s="53">
        <f t="shared" si="30"/>
        <v>0</v>
      </c>
      <c r="U113" s="53">
        <f t="shared" si="30"/>
        <v>0</v>
      </c>
      <c r="V113" s="53">
        <f t="shared" si="30"/>
        <v>0</v>
      </c>
      <c r="W113" s="53">
        <f t="shared" si="30"/>
        <v>3</v>
      </c>
      <c r="X113" s="53">
        <f t="shared" si="30"/>
        <v>0</v>
      </c>
      <c r="Y113" s="53">
        <f t="shared" si="30"/>
        <v>0</v>
      </c>
      <c r="Z113" s="53">
        <f t="shared" si="30"/>
        <v>0</v>
      </c>
      <c r="AA113" s="53">
        <f t="shared" si="30"/>
        <v>0</v>
      </c>
      <c r="AB113" s="53">
        <f t="shared" si="30"/>
        <v>0</v>
      </c>
      <c r="AC113" s="53">
        <f t="shared" si="30"/>
        <v>18</v>
      </c>
      <c r="AD113" s="53">
        <f t="shared" si="30"/>
        <v>0</v>
      </c>
      <c r="AE113" s="53">
        <f t="shared" si="30"/>
        <v>24</v>
      </c>
      <c r="AF113" s="53">
        <f t="shared" si="30"/>
        <v>0</v>
      </c>
      <c r="AG113" s="60"/>
      <c r="AH113" s="53"/>
      <c r="AI113" s="60"/>
      <c r="AJ113" s="53">
        <v>9</v>
      </c>
      <c r="AK113" s="72">
        <v>16</v>
      </c>
      <c r="AL113" s="53"/>
      <c r="AM113" s="142">
        <v>8</v>
      </c>
      <c r="AN113" s="126"/>
    </row>
    <row r="114" spans="1:40" ht="12.75">
      <c r="A114" s="20"/>
      <c r="B114" s="30"/>
      <c r="C114" s="3">
        <v>10</v>
      </c>
      <c r="D114" s="4" t="s">
        <v>104</v>
      </c>
      <c r="E114" s="68"/>
      <c r="F114" s="5">
        <v>1039</v>
      </c>
      <c r="G114" s="3" t="s">
        <v>47</v>
      </c>
      <c r="I114" s="65">
        <f t="shared" si="27"/>
        <v>74</v>
      </c>
      <c r="J114" s="65">
        <f t="shared" si="28"/>
        <v>0</v>
      </c>
      <c r="K114" s="27"/>
      <c r="O114" s="4">
        <v>29</v>
      </c>
      <c r="W114" s="4">
        <v>3</v>
      </c>
      <c r="AA114" s="4">
        <v>0</v>
      </c>
      <c r="AC114" s="4">
        <v>18</v>
      </c>
      <c r="AE114" s="4">
        <v>24</v>
      </c>
      <c r="AG114" s="60"/>
      <c r="AH114" s="27"/>
      <c r="AI114" s="60"/>
      <c r="AJ114" s="27">
        <v>9</v>
      </c>
      <c r="AK114" s="60">
        <v>16</v>
      </c>
      <c r="AL114" s="27"/>
      <c r="AM114" s="144">
        <v>8</v>
      </c>
      <c r="AN114" s="132"/>
    </row>
    <row r="115" spans="1:40" ht="12.75">
      <c r="A115" s="19" t="s">
        <v>182</v>
      </c>
      <c r="B115" s="20" t="s">
        <v>183</v>
      </c>
      <c r="C115" s="26"/>
      <c r="D115" s="27"/>
      <c r="E115" s="68"/>
      <c r="F115" s="28"/>
      <c r="G115" s="26"/>
      <c r="H115" s="26"/>
      <c r="I115" s="59">
        <f t="shared" si="27"/>
        <v>0</v>
      </c>
      <c r="J115" s="59">
        <f t="shared" si="28"/>
        <v>0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60"/>
      <c r="AH115" s="27"/>
      <c r="AI115" s="60"/>
      <c r="AJ115" s="27"/>
      <c r="AK115" s="60"/>
      <c r="AL115" s="27"/>
      <c r="AM115" s="144"/>
      <c r="AN115" s="132"/>
    </row>
    <row r="116" spans="1:40" ht="12.75">
      <c r="A116" s="19" t="s">
        <v>184</v>
      </c>
      <c r="B116" s="20" t="s">
        <v>185</v>
      </c>
      <c r="C116" s="26"/>
      <c r="D116" s="27"/>
      <c r="E116" s="68"/>
      <c r="F116" s="28"/>
      <c r="G116" s="26"/>
      <c r="H116" s="26"/>
      <c r="I116" s="59">
        <f t="shared" si="27"/>
        <v>0</v>
      </c>
      <c r="J116" s="59">
        <f t="shared" si="28"/>
        <v>0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60"/>
      <c r="AH116" s="27"/>
      <c r="AI116" s="60"/>
      <c r="AJ116" s="27"/>
      <c r="AK116" s="60"/>
      <c r="AL116" s="27"/>
      <c r="AM116" s="144"/>
      <c r="AN116" s="132"/>
    </row>
    <row r="117" spans="1:40" ht="12.75">
      <c r="A117" s="19" t="s">
        <v>186</v>
      </c>
      <c r="B117" s="20" t="s">
        <v>46</v>
      </c>
      <c r="C117" s="26"/>
      <c r="D117" s="27"/>
      <c r="E117" s="68">
        <v>1</v>
      </c>
      <c r="F117" s="53">
        <f>SUM(F118)</f>
        <v>1962</v>
      </c>
      <c r="G117" s="53">
        <f aca="true" t="shared" si="31" ref="G117:AF117">SUM(G118)</f>
        <v>0</v>
      </c>
      <c r="H117" s="53">
        <f t="shared" si="31"/>
        <v>0</v>
      </c>
      <c r="I117" s="59">
        <f t="shared" si="27"/>
        <v>597</v>
      </c>
      <c r="J117" s="59">
        <f t="shared" si="28"/>
        <v>267</v>
      </c>
      <c r="K117" s="53">
        <f t="shared" si="31"/>
        <v>0</v>
      </c>
      <c r="L117" s="53">
        <f t="shared" si="31"/>
        <v>0</v>
      </c>
      <c r="M117" s="53">
        <f t="shared" si="31"/>
        <v>0</v>
      </c>
      <c r="N117" s="53">
        <f t="shared" si="31"/>
        <v>0</v>
      </c>
      <c r="O117" s="53">
        <f t="shared" si="31"/>
        <v>30</v>
      </c>
      <c r="P117" s="53">
        <f t="shared" si="31"/>
        <v>42</v>
      </c>
      <c r="Q117" s="53">
        <f t="shared" si="31"/>
        <v>108</v>
      </c>
      <c r="R117" s="53">
        <f t="shared" si="31"/>
        <v>48</v>
      </c>
      <c r="S117" s="53">
        <f t="shared" si="31"/>
        <v>142</v>
      </c>
      <c r="T117" s="53">
        <f t="shared" si="31"/>
        <v>55</v>
      </c>
      <c r="U117" s="53">
        <f t="shared" si="31"/>
        <v>104</v>
      </c>
      <c r="V117" s="53">
        <f t="shared" si="31"/>
        <v>0</v>
      </c>
      <c r="W117" s="53">
        <f t="shared" si="31"/>
        <v>88</v>
      </c>
      <c r="X117" s="53">
        <f t="shared" si="31"/>
        <v>0</v>
      </c>
      <c r="Y117" s="53">
        <f t="shared" si="31"/>
        <v>0</v>
      </c>
      <c r="Z117" s="53">
        <f t="shared" si="31"/>
        <v>0</v>
      </c>
      <c r="AA117" s="53">
        <f t="shared" si="31"/>
        <v>14</v>
      </c>
      <c r="AB117" s="53">
        <f t="shared" si="31"/>
        <v>12</v>
      </c>
      <c r="AC117" s="53">
        <f t="shared" si="31"/>
        <v>94</v>
      </c>
      <c r="AD117" s="53">
        <f t="shared" si="31"/>
        <v>91</v>
      </c>
      <c r="AE117" s="53">
        <f t="shared" si="31"/>
        <v>17</v>
      </c>
      <c r="AF117" s="53">
        <f t="shared" si="31"/>
        <v>19</v>
      </c>
      <c r="AG117" s="72">
        <f>SUM(AG118)</f>
        <v>131</v>
      </c>
      <c r="AH117" s="53">
        <f>SUM(AH118)</f>
        <v>113</v>
      </c>
      <c r="AI117" s="72">
        <v>115</v>
      </c>
      <c r="AJ117" s="53">
        <v>101</v>
      </c>
      <c r="AK117" s="72">
        <v>125</v>
      </c>
      <c r="AL117" s="53">
        <v>111</v>
      </c>
      <c r="AM117" s="142">
        <v>130</v>
      </c>
      <c r="AN117" s="126">
        <v>120</v>
      </c>
    </row>
    <row r="118" spans="1:40" ht="12.75">
      <c r="A118" s="20"/>
      <c r="B118" s="30"/>
      <c r="C118" s="3">
        <v>11</v>
      </c>
      <c r="D118" s="4" t="s">
        <v>257</v>
      </c>
      <c r="E118" s="68"/>
      <c r="F118" s="5">
        <v>1962</v>
      </c>
      <c r="G118" s="3" t="s">
        <v>47</v>
      </c>
      <c r="H118" s="3" t="s">
        <v>6</v>
      </c>
      <c r="I118" s="65">
        <f t="shared" si="27"/>
        <v>597</v>
      </c>
      <c r="J118" s="65">
        <f t="shared" si="28"/>
        <v>267</v>
      </c>
      <c r="K118" s="27"/>
      <c r="O118" s="4">
        <v>30</v>
      </c>
      <c r="P118" s="4">
        <v>42</v>
      </c>
      <c r="Q118" s="4">
        <v>108</v>
      </c>
      <c r="R118" s="4">
        <v>48</v>
      </c>
      <c r="S118" s="4">
        <v>142</v>
      </c>
      <c r="T118" s="4">
        <v>55</v>
      </c>
      <c r="U118" s="4">
        <v>104</v>
      </c>
      <c r="W118" s="4">
        <v>88</v>
      </c>
      <c r="AA118" s="4">
        <v>14</v>
      </c>
      <c r="AB118" s="4">
        <v>12</v>
      </c>
      <c r="AC118" s="4">
        <v>94</v>
      </c>
      <c r="AD118" s="4">
        <v>91</v>
      </c>
      <c r="AE118" s="4">
        <v>17</v>
      </c>
      <c r="AF118" s="4">
        <v>19</v>
      </c>
      <c r="AG118" s="60">
        <v>131</v>
      </c>
      <c r="AH118" s="27">
        <v>113</v>
      </c>
      <c r="AI118" s="60">
        <v>115</v>
      </c>
      <c r="AJ118" s="27">
        <v>101</v>
      </c>
      <c r="AK118" s="60">
        <v>125</v>
      </c>
      <c r="AL118" s="27">
        <v>111</v>
      </c>
      <c r="AM118" s="144">
        <v>130</v>
      </c>
      <c r="AN118" s="132">
        <v>120</v>
      </c>
    </row>
    <row r="119" spans="1:40" ht="12.75">
      <c r="A119" s="19" t="s">
        <v>187</v>
      </c>
      <c r="B119" s="20" t="s">
        <v>188</v>
      </c>
      <c r="C119" s="26"/>
      <c r="D119" s="27"/>
      <c r="E119" s="68"/>
      <c r="F119" s="28"/>
      <c r="G119" s="26"/>
      <c r="H119" s="26"/>
      <c r="I119" s="59">
        <f t="shared" si="27"/>
        <v>0</v>
      </c>
      <c r="J119" s="59">
        <f t="shared" si="28"/>
        <v>0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60"/>
      <c r="AH119" s="27"/>
      <c r="AI119" s="60"/>
      <c r="AJ119" s="27"/>
      <c r="AK119" s="60"/>
      <c r="AL119" s="27"/>
      <c r="AM119" s="144"/>
      <c r="AN119" s="132"/>
    </row>
    <row r="120" spans="1:40" ht="12.75">
      <c r="A120" s="19" t="s">
        <v>189</v>
      </c>
      <c r="B120" s="20" t="s">
        <v>190</v>
      </c>
      <c r="C120" s="26"/>
      <c r="D120" s="27"/>
      <c r="E120" s="68"/>
      <c r="F120" s="28"/>
      <c r="G120" s="26"/>
      <c r="H120" s="26"/>
      <c r="I120" s="59">
        <f t="shared" si="27"/>
        <v>0</v>
      </c>
      <c r="J120" s="59">
        <f t="shared" si="28"/>
        <v>0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60"/>
      <c r="AH120" s="27"/>
      <c r="AI120" s="60"/>
      <c r="AJ120" s="27"/>
      <c r="AK120" s="60"/>
      <c r="AL120" s="27"/>
      <c r="AM120" s="144"/>
      <c r="AN120" s="132"/>
    </row>
    <row r="121" spans="1:40" ht="12.75">
      <c r="A121" s="19" t="s">
        <v>191</v>
      </c>
      <c r="B121" s="20" t="s">
        <v>192</v>
      </c>
      <c r="C121" s="26"/>
      <c r="D121" s="27"/>
      <c r="E121" s="68"/>
      <c r="F121" s="28"/>
      <c r="G121" s="26"/>
      <c r="H121" s="26"/>
      <c r="I121" s="59">
        <f t="shared" si="27"/>
        <v>0</v>
      </c>
      <c r="J121" s="59">
        <f t="shared" si="28"/>
        <v>0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60"/>
      <c r="AH121" s="27"/>
      <c r="AI121" s="60"/>
      <c r="AJ121" s="27"/>
      <c r="AK121" s="60"/>
      <c r="AL121" s="27"/>
      <c r="AM121" s="144"/>
      <c r="AN121" s="132"/>
    </row>
    <row r="122" spans="1:40" ht="12.75">
      <c r="A122" s="19" t="s">
        <v>193</v>
      </c>
      <c r="B122" s="20" t="s">
        <v>194</v>
      </c>
      <c r="C122" s="26"/>
      <c r="D122" s="27"/>
      <c r="E122" s="68"/>
      <c r="F122" s="28"/>
      <c r="G122" s="26"/>
      <c r="H122" s="26"/>
      <c r="I122" s="59">
        <f t="shared" si="27"/>
        <v>0</v>
      </c>
      <c r="J122" s="59">
        <f t="shared" si="28"/>
        <v>0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60"/>
      <c r="AH122" s="27"/>
      <c r="AI122" s="60"/>
      <c r="AJ122" s="27"/>
      <c r="AK122" s="60"/>
      <c r="AL122" s="27"/>
      <c r="AM122" s="144"/>
      <c r="AN122" s="132"/>
    </row>
    <row r="123" spans="1:40" ht="12.75">
      <c r="A123" s="19" t="s">
        <v>195</v>
      </c>
      <c r="B123" s="20" t="s">
        <v>98</v>
      </c>
      <c r="C123" s="26"/>
      <c r="D123" s="27"/>
      <c r="E123" s="68">
        <v>1</v>
      </c>
      <c r="F123" s="53">
        <v>4274</v>
      </c>
      <c r="G123" s="53">
        <f aca="true" t="shared" si="32" ref="G123:AF123">SUM(G124)</f>
        <v>0</v>
      </c>
      <c r="H123" s="53">
        <f t="shared" si="32"/>
        <v>0</v>
      </c>
      <c r="I123" s="59">
        <f t="shared" si="27"/>
        <v>286</v>
      </c>
      <c r="J123" s="59">
        <f t="shared" si="28"/>
        <v>0</v>
      </c>
      <c r="K123" s="53">
        <f t="shared" si="32"/>
        <v>0</v>
      </c>
      <c r="L123" s="53">
        <f t="shared" si="32"/>
        <v>0</v>
      </c>
      <c r="M123" s="53">
        <f t="shared" si="32"/>
        <v>0</v>
      </c>
      <c r="N123" s="53">
        <f t="shared" si="32"/>
        <v>0</v>
      </c>
      <c r="O123" s="53">
        <f t="shared" si="32"/>
        <v>0</v>
      </c>
      <c r="P123" s="53">
        <f t="shared" si="32"/>
        <v>0</v>
      </c>
      <c r="Q123" s="53">
        <f t="shared" si="32"/>
        <v>0</v>
      </c>
      <c r="R123" s="53">
        <f t="shared" si="32"/>
        <v>0</v>
      </c>
      <c r="S123" s="53">
        <f t="shared" si="32"/>
        <v>0</v>
      </c>
      <c r="T123" s="53">
        <f t="shared" si="32"/>
        <v>0</v>
      </c>
      <c r="U123" s="53">
        <f t="shared" si="32"/>
        <v>0</v>
      </c>
      <c r="V123" s="53">
        <f t="shared" si="32"/>
        <v>0</v>
      </c>
      <c r="W123" s="53">
        <f t="shared" si="32"/>
        <v>0</v>
      </c>
      <c r="X123" s="53">
        <f t="shared" si="32"/>
        <v>0</v>
      </c>
      <c r="Y123" s="53">
        <f t="shared" si="32"/>
        <v>129</v>
      </c>
      <c r="Z123" s="53">
        <f t="shared" si="32"/>
        <v>0</v>
      </c>
      <c r="AA123" s="53">
        <f t="shared" si="32"/>
        <v>153</v>
      </c>
      <c r="AB123" s="53">
        <f t="shared" si="32"/>
        <v>0</v>
      </c>
      <c r="AC123" s="53">
        <f t="shared" si="32"/>
        <v>4</v>
      </c>
      <c r="AD123" s="53">
        <f t="shared" si="32"/>
        <v>0</v>
      </c>
      <c r="AE123" s="53">
        <f t="shared" si="32"/>
        <v>0</v>
      </c>
      <c r="AF123" s="53">
        <f t="shared" si="32"/>
        <v>0</v>
      </c>
      <c r="AG123" s="72"/>
      <c r="AH123" s="53"/>
      <c r="AI123" s="72">
        <v>0</v>
      </c>
      <c r="AJ123" s="53"/>
      <c r="AK123" s="72">
        <v>0</v>
      </c>
      <c r="AL123" s="53">
        <v>0</v>
      </c>
      <c r="AM123" s="142">
        <v>0</v>
      </c>
      <c r="AN123" s="126"/>
    </row>
    <row r="124" spans="1:40" ht="12.75">
      <c r="A124" s="20"/>
      <c r="B124" s="30"/>
      <c r="C124" s="3">
        <v>12</v>
      </c>
      <c r="D124" s="4" t="s">
        <v>99</v>
      </c>
      <c r="E124" s="68"/>
      <c r="F124" s="5">
        <v>4274</v>
      </c>
      <c r="G124" s="3" t="s">
        <v>36</v>
      </c>
      <c r="H124" s="3" t="s">
        <v>100</v>
      </c>
      <c r="I124" s="65">
        <f t="shared" si="27"/>
        <v>286</v>
      </c>
      <c r="J124" s="59">
        <f t="shared" si="28"/>
        <v>0</v>
      </c>
      <c r="K124" s="27"/>
      <c r="Y124" s="4">
        <v>129</v>
      </c>
      <c r="AA124" s="4">
        <v>153</v>
      </c>
      <c r="AC124" s="4">
        <v>4</v>
      </c>
      <c r="AD124" s="4">
        <v>0</v>
      </c>
      <c r="AE124" s="4">
        <v>0</v>
      </c>
      <c r="AF124" s="4">
        <v>0</v>
      </c>
      <c r="AG124" s="60">
        <v>0</v>
      </c>
      <c r="AH124" s="27">
        <v>0</v>
      </c>
      <c r="AI124" s="60">
        <v>0</v>
      </c>
      <c r="AJ124" s="27"/>
      <c r="AK124" s="60">
        <v>0</v>
      </c>
      <c r="AL124" s="27"/>
      <c r="AM124" s="144">
        <v>0</v>
      </c>
      <c r="AN124" s="132"/>
    </row>
    <row r="125" spans="1:40" ht="12.75">
      <c r="A125" s="19" t="s">
        <v>196</v>
      </c>
      <c r="B125" s="20" t="s">
        <v>197</v>
      </c>
      <c r="C125" s="26"/>
      <c r="D125" s="27"/>
      <c r="E125" s="68">
        <v>1</v>
      </c>
      <c r="F125" s="53">
        <v>23222</v>
      </c>
      <c r="G125" s="53">
        <f aca="true" t="shared" si="33" ref="G125:AF125">SUM(G126)</f>
        <v>0</v>
      </c>
      <c r="H125" s="53">
        <f t="shared" si="33"/>
        <v>0</v>
      </c>
      <c r="I125" s="59">
        <f t="shared" si="27"/>
        <v>8490</v>
      </c>
      <c r="J125" s="59">
        <f t="shared" si="28"/>
        <v>0</v>
      </c>
      <c r="K125" s="53">
        <f t="shared" si="33"/>
        <v>840</v>
      </c>
      <c r="L125" s="53">
        <f t="shared" si="33"/>
        <v>0</v>
      </c>
      <c r="M125" s="53">
        <f t="shared" si="33"/>
        <v>718</v>
      </c>
      <c r="N125" s="53">
        <f t="shared" si="33"/>
        <v>0</v>
      </c>
      <c r="O125" s="53">
        <f t="shared" si="33"/>
        <v>585</v>
      </c>
      <c r="P125" s="53">
        <f t="shared" si="33"/>
        <v>0</v>
      </c>
      <c r="Q125" s="53">
        <f t="shared" si="33"/>
        <v>820</v>
      </c>
      <c r="R125" s="53">
        <f t="shared" si="33"/>
        <v>0</v>
      </c>
      <c r="S125" s="53">
        <f t="shared" si="33"/>
        <v>797</v>
      </c>
      <c r="T125" s="53">
        <f t="shared" si="33"/>
        <v>0</v>
      </c>
      <c r="U125" s="53">
        <f t="shared" si="33"/>
        <v>898</v>
      </c>
      <c r="V125" s="53">
        <f t="shared" si="33"/>
        <v>0</v>
      </c>
      <c r="W125" s="53">
        <f t="shared" si="33"/>
        <v>670</v>
      </c>
      <c r="X125" s="53">
        <f t="shared" si="33"/>
        <v>0</v>
      </c>
      <c r="Y125" s="53">
        <f t="shared" si="33"/>
        <v>729</v>
      </c>
      <c r="Z125" s="53">
        <f t="shared" si="33"/>
        <v>0</v>
      </c>
      <c r="AA125" s="53">
        <f t="shared" si="33"/>
        <v>797</v>
      </c>
      <c r="AB125" s="53">
        <f t="shared" si="33"/>
        <v>0</v>
      </c>
      <c r="AC125" s="53">
        <f t="shared" si="33"/>
        <v>917</v>
      </c>
      <c r="AD125" s="53">
        <f t="shared" si="33"/>
        <v>0</v>
      </c>
      <c r="AE125" s="53">
        <f t="shared" si="33"/>
        <v>719</v>
      </c>
      <c r="AF125" s="53">
        <f t="shared" si="33"/>
        <v>0</v>
      </c>
      <c r="AG125" s="72">
        <f>SUM(AG126)</f>
        <v>621</v>
      </c>
      <c r="AH125" s="53"/>
      <c r="AI125" s="72">
        <v>1057</v>
      </c>
      <c r="AJ125" s="53"/>
      <c r="AK125" s="72">
        <v>1031</v>
      </c>
      <c r="AL125" s="53"/>
      <c r="AM125" s="142">
        <v>1107</v>
      </c>
      <c r="AN125" s="126"/>
    </row>
    <row r="126" spans="1:40" ht="12.75">
      <c r="A126" s="20"/>
      <c r="B126" s="30"/>
      <c r="C126" s="3">
        <v>12</v>
      </c>
      <c r="D126" s="21" t="s">
        <v>25</v>
      </c>
      <c r="E126" s="68"/>
      <c r="F126" s="5">
        <v>23222</v>
      </c>
      <c r="G126" s="3" t="s">
        <v>26</v>
      </c>
      <c r="H126" s="3" t="s">
        <v>27</v>
      </c>
      <c r="I126" s="65">
        <f t="shared" si="27"/>
        <v>8490</v>
      </c>
      <c r="J126" s="59">
        <f t="shared" si="28"/>
        <v>0</v>
      </c>
      <c r="K126" s="27">
        <v>840</v>
      </c>
      <c r="M126" s="4">
        <v>718</v>
      </c>
      <c r="O126" s="4">
        <v>585</v>
      </c>
      <c r="Q126" s="4">
        <v>820</v>
      </c>
      <c r="S126" s="4">
        <v>797</v>
      </c>
      <c r="U126" s="4">
        <v>898</v>
      </c>
      <c r="W126" s="4">
        <v>670</v>
      </c>
      <c r="Y126" s="4">
        <v>729</v>
      </c>
      <c r="AA126" s="4">
        <v>797</v>
      </c>
      <c r="AC126" s="4">
        <v>917</v>
      </c>
      <c r="AD126" s="4">
        <v>0</v>
      </c>
      <c r="AE126" s="4">
        <v>719</v>
      </c>
      <c r="AG126" s="60">
        <v>621</v>
      </c>
      <c r="AH126" s="27"/>
      <c r="AI126" s="60">
        <v>1057</v>
      </c>
      <c r="AJ126" s="27"/>
      <c r="AK126" s="60">
        <v>1031</v>
      </c>
      <c r="AL126" s="27"/>
      <c r="AM126" s="144">
        <v>1107</v>
      </c>
      <c r="AN126" s="132"/>
    </row>
    <row r="127" spans="1:40" ht="12.75">
      <c r="A127" s="19" t="s">
        <v>198</v>
      </c>
      <c r="B127" s="20" t="s">
        <v>56</v>
      </c>
      <c r="C127" s="26"/>
      <c r="D127" s="27"/>
      <c r="E127" s="68">
        <v>1</v>
      </c>
      <c r="F127" s="53">
        <v>5230</v>
      </c>
      <c r="G127" s="53">
        <f aca="true" t="shared" si="34" ref="G127:AD127">SUM(G128)</f>
        <v>0</v>
      </c>
      <c r="H127" s="53">
        <f t="shared" si="34"/>
        <v>0</v>
      </c>
      <c r="I127" s="59">
        <f t="shared" si="27"/>
        <v>30</v>
      </c>
      <c r="J127" s="59">
        <f t="shared" si="28"/>
        <v>0</v>
      </c>
      <c r="K127" s="53">
        <f t="shared" si="34"/>
        <v>0</v>
      </c>
      <c r="L127" s="53">
        <f t="shared" si="34"/>
        <v>0</v>
      </c>
      <c r="M127" s="53">
        <f t="shared" si="34"/>
        <v>0</v>
      </c>
      <c r="N127" s="53">
        <f t="shared" si="34"/>
        <v>0</v>
      </c>
      <c r="O127" s="53">
        <f t="shared" si="34"/>
        <v>0</v>
      </c>
      <c r="P127" s="53">
        <f t="shared" si="34"/>
        <v>0</v>
      </c>
      <c r="Q127" s="53">
        <f t="shared" si="34"/>
        <v>0</v>
      </c>
      <c r="R127" s="53">
        <f t="shared" si="34"/>
        <v>0</v>
      </c>
      <c r="S127" s="53">
        <f t="shared" si="34"/>
        <v>0</v>
      </c>
      <c r="T127" s="53">
        <f t="shared" si="34"/>
        <v>0</v>
      </c>
      <c r="U127" s="53">
        <f t="shared" si="34"/>
        <v>0</v>
      </c>
      <c r="V127" s="53">
        <f t="shared" si="34"/>
        <v>0</v>
      </c>
      <c r="W127" s="53">
        <f t="shared" si="34"/>
        <v>0</v>
      </c>
      <c r="X127" s="53">
        <f t="shared" si="34"/>
        <v>0</v>
      </c>
      <c r="Y127" s="53">
        <f t="shared" si="34"/>
        <v>0</v>
      </c>
      <c r="Z127" s="53">
        <f t="shared" si="34"/>
        <v>0</v>
      </c>
      <c r="AA127" s="53">
        <f t="shared" si="34"/>
        <v>0</v>
      </c>
      <c r="AB127" s="53">
        <f t="shared" si="34"/>
        <v>0</v>
      </c>
      <c r="AC127" s="53">
        <f t="shared" si="34"/>
        <v>3</v>
      </c>
      <c r="AD127" s="53">
        <f t="shared" si="34"/>
        <v>0</v>
      </c>
      <c r="AE127" s="53">
        <v>27</v>
      </c>
      <c r="AF127" s="53"/>
      <c r="AG127" s="72">
        <f>SUM(AG128)</f>
        <v>7</v>
      </c>
      <c r="AH127" s="53"/>
      <c r="AI127" s="72">
        <v>35</v>
      </c>
      <c r="AJ127" s="53"/>
      <c r="AK127" s="72">
        <v>127</v>
      </c>
      <c r="AL127" s="53"/>
      <c r="AM127" s="142">
        <v>8</v>
      </c>
      <c r="AN127" s="126"/>
    </row>
    <row r="128" spans="1:40" ht="12.75">
      <c r="A128" s="20"/>
      <c r="B128" s="30"/>
      <c r="C128" s="3">
        <v>12</v>
      </c>
      <c r="D128" s="4" t="s">
        <v>57</v>
      </c>
      <c r="E128" s="68"/>
      <c r="F128" s="5">
        <v>5230</v>
      </c>
      <c r="G128" s="3" t="s">
        <v>26</v>
      </c>
      <c r="I128" s="65">
        <f t="shared" si="27"/>
        <v>30</v>
      </c>
      <c r="J128" s="59">
        <f t="shared" si="28"/>
        <v>0</v>
      </c>
      <c r="K128" s="27"/>
      <c r="AC128" s="4">
        <v>3</v>
      </c>
      <c r="AE128" s="4">
        <v>27</v>
      </c>
      <c r="AG128" s="60">
        <v>7</v>
      </c>
      <c r="AH128" s="27"/>
      <c r="AI128" s="60">
        <v>35</v>
      </c>
      <c r="AJ128" s="27"/>
      <c r="AK128" s="60">
        <v>127</v>
      </c>
      <c r="AL128" s="27"/>
      <c r="AM128" s="144">
        <v>8</v>
      </c>
      <c r="AN128" s="132"/>
    </row>
    <row r="129" spans="1:40" ht="12.75">
      <c r="A129" s="19" t="s">
        <v>199</v>
      </c>
      <c r="B129" s="20" t="s">
        <v>50</v>
      </c>
      <c r="C129" s="26"/>
      <c r="D129" s="27"/>
      <c r="E129" s="68">
        <v>3</v>
      </c>
      <c r="F129" s="53">
        <v>129978</v>
      </c>
      <c r="G129" s="53">
        <f aca="true" t="shared" si="35" ref="G129:AF129">SUM(G130:G132)</f>
        <v>0</v>
      </c>
      <c r="H129" s="53">
        <f t="shared" si="35"/>
        <v>0</v>
      </c>
      <c r="I129" s="59">
        <f t="shared" si="27"/>
        <v>2358</v>
      </c>
      <c r="J129" s="59">
        <f t="shared" si="28"/>
        <v>1992</v>
      </c>
      <c r="K129" s="53">
        <f t="shared" si="35"/>
        <v>160</v>
      </c>
      <c r="L129" s="53">
        <f t="shared" si="35"/>
        <v>0</v>
      </c>
      <c r="M129" s="53">
        <f t="shared" si="35"/>
        <v>184</v>
      </c>
      <c r="N129" s="53">
        <f t="shared" si="35"/>
        <v>0</v>
      </c>
      <c r="O129" s="53">
        <f t="shared" si="35"/>
        <v>143</v>
      </c>
      <c r="P129" s="53">
        <f t="shared" si="35"/>
        <v>157</v>
      </c>
      <c r="Q129" s="53">
        <f t="shared" si="35"/>
        <v>0</v>
      </c>
      <c r="R129" s="53">
        <f t="shared" si="35"/>
        <v>0</v>
      </c>
      <c r="S129" s="53">
        <f t="shared" si="35"/>
        <v>245</v>
      </c>
      <c r="T129" s="53">
        <f t="shared" si="35"/>
        <v>250</v>
      </c>
      <c r="U129" s="53">
        <f t="shared" si="35"/>
        <v>263</v>
      </c>
      <c r="V129" s="53">
        <f t="shared" si="35"/>
        <v>0</v>
      </c>
      <c r="W129" s="53">
        <f t="shared" si="35"/>
        <v>303</v>
      </c>
      <c r="X129" s="53">
        <f t="shared" si="35"/>
        <v>436</v>
      </c>
      <c r="Y129" s="53">
        <f t="shared" si="35"/>
        <v>257</v>
      </c>
      <c r="Z129" s="53">
        <f t="shared" si="35"/>
        <v>98</v>
      </c>
      <c r="AA129" s="53">
        <f t="shared" si="35"/>
        <v>251</v>
      </c>
      <c r="AB129" s="53">
        <f t="shared" si="35"/>
        <v>94</v>
      </c>
      <c r="AC129" s="53">
        <f t="shared" si="35"/>
        <v>252</v>
      </c>
      <c r="AD129" s="53">
        <f t="shared" si="35"/>
        <v>401</v>
      </c>
      <c r="AE129" s="53">
        <f t="shared" si="35"/>
        <v>300</v>
      </c>
      <c r="AF129" s="53">
        <f t="shared" si="35"/>
        <v>556</v>
      </c>
      <c r="AG129" s="72">
        <f>SUM(AG130:AG132)</f>
        <v>329</v>
      </c>
      <c r="AH129" s="53">
        <f>SUM(AH130:AH132)</f>
        <v>579</v>
      </c>
      <c r="AI129" s="72">
        <v>233</v>
      </c>
      <c r="AJ129" s="53">
        <v>440</v>
      </c>
      <c r="AK129" s="72">
        <v>333</v>
      </c>
      <c r="AL129" s="53">
        <v>381</v>
      </c>
      <c r="AM129" s="142">
        <v>394</v>
      </c>
      <c r="AN129" s="126">
        <v>496</v>
      </c>
    </row>
    <row r="130" spans="1:40" ht="12.75">
      <c r="A130" s="29"/>
      <c r="B130" s="29"/>
      <c r="C130" s="33">
        <v>13</v>
      </c>
      <c r="D130" s="36" t="s">
        <v>51</v>
      </c>
      <c r="E130" s="69"/>
      <c r="F130" s="35">
        <v>62549</v>
      </c>
      <c r="G130" s="33" t="s">
        <v>36</v>
      </c>
      <c r="H130" s="33" t="s">
        <v>26</v>
      </c>
      <c r="I130" s="64">
        <f t="shared" si="27"/>
        <v>50</v>
      </c>
      <c r="J130" s="64">
        <f t="shared" si="28"/>
        <v>460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>
        <v>50</v>
      </c>
      <c r="X130" s="36">
        <v>338</v>
      </c>
      <c r="Y130" s="36">
        <v>0</v>
      </c>
      <c r="Z130" s="36"/>
      <c r="AA130" s="36">
        <v>0</v>
      </c>
      <c r="AB130" s="36"/>
      <c r="AC130" s="36">
        <v>0</v>
      </c>
      <c r="AD130" s="36">
        <v>0</v>
      </c>
      <c r="AE130" s="36">
        <v>0</v>
      </c>
      <c r="AF130" s="36">
        <v>122</v>
      </c>
      <c r="AG130" s="36"/>
      <c r="AH130" s="36">
        <v>131</v>
      </c>
      <c r="AI130" s="36"/>
      <c r="AJ130" s="36"/>
      <c r="AK130" s="103" t="s">
        <v>265</v>
      </c>
      <c r="AL130" s="36"/>
      <c r="AM130" s="137">
        <v>0</v>
      </c>
      <c r="AN130" s="128"/>
    </row>
    <row r="131" spans="1:40" ht="12.75">
      <c r="A131" s="30"/>
      <c r="B131" s="30"/>
      <c r="C131" s="40">
        <v>13</v>
      </c>
      <c r="D131" s="41" t="s">
        <v>52</v>
      </c>
      <c r="E131" s="70"/>
      <c r="F131" s="42">
        <v>62449</v>
      </c>
      <c r="G131" s="40" t="s">
        <v>36</v>
      </c>
      <c r="H131" s="40" t="s">
        <v>26</v>
      </c>
      <c r="I131" s="67">
        <f t="shared" si="27"/>
        <v>667</v>
      </c>
      <c r="J131" s="67">
        <f t="shared" si="28"/>
        <v>1532</v>
      </c>
      <c r="K131" s="41"/>
      <c r="L131" s="41"/>
      <c r="M131" s="41"/>
      <c r="N131" s="41"/>
      <c r="O131" s="41"/>
      <c r="P131" s="41">
        <v>157</v>
      </c>
      <c r="Q131" s="41"/>
      <c r="R131" s="41"/>
      <c r="S131" s="41">
        <v>91</v>
      </c>
      <c r="T131" s="41">
        <v>250</v>
      </c>
      <c r="U131" s="41">
        <v>103</v>
      </c>
      <c r="V131" s="41"/>
      <c r="W131" s="41">
        <v>97</v>
      </c>
      <c r="X131" s="41">
        <v>98</v>
      </c>
      <c r="Y131" s="41">
        <v>96</v>
      </c>
      <c r="Z131" s="41">
        <v>98</v>
      </c>
      <c r="AA131" s="41">
        <v>91</v>
      </c>
      <c r="AB131" s="41">
        <v>94</v>
      </c>
      <c r="AC131" s="41">
        <v>84</v>
      </c>
      <c r="AD131" s="41">
        <v>401</v>
      </c>
      <c r="AE131" s="41">
        <v>105</v>
      </c>
      <c r="AF131" s="41">
        <v>434</v>
      </c>
      <c r="AG131" s="41">
        <v>120</v>
      </c>
      <c r="AH131" s="41">
        <v>448</v>
      </c>
      <c r="AI131" s="41"/>
      <c r="AJ131" s="41">
        <v>440</v>
      </c>
      <c r="AK131" s="41">
        <v>3</v>
      </c>
      <c r="AL131" s="41">
        <v>381</v>
      </c>
      <c r="AM131" s="135">
        <v>25</v>
      </c>
      <c r="AN131" s="135">
        <v>496</v>
      </c>
    </row>
    <row r="132" spans="1:40" ht="12.75">
      <c r="A132" s="25"/>
      <c r="B132" s="25"/>
      <c r="C132" s="37">
        <v>13</v>
      </c>
      <c r="D132" s="38" t="s">
        <v>53</v>
      </c>
      <c r="E132" s="71"/>
      <c r="F132" s="39">
        <v>4980</v>
      </c>
      <c r="G132" s="37" t="s">
        <v>26</v>
      </c>
      <c r="H132" s="37" t="s">
        <v>54</v>
      </c>
      <c r="I132" s="66">
        <f t="shared" si="27"/>
        <v>1641</v>
      </c>
      <c r="J132" s="66">
        <f t="shared" si="28"/>
        <v>0</v>
      </c>
      <c r="K132" s="38">
        <v>160</v>
      </c>
      <c r="L132" s="38"/>
      <c r="M132" s="38">
        <v>184</v>
      </c>
      <c r="N132" s="38"/>
      <c r="O132" s="38">
        <v>143</v>
      </c>
      <c r="P132" s="38"/>
      <c r="Q132" s="38"/>
      <c r="R132" s="38"/>
      <c r="S132" s="38">
        <v>154</v>
      </c>
      <c r="T132" s="38"/>
      <c r="U132" s="38">
        <v>160</v>
      </c>
      <c r="V132" s="38"/>
      <c r="W132" s="38">
        <v>156</v>
      </c>
      <c r="X132" s="38"/>
      <c r="Y132" s="38">
        <v>161</v>
      </c>
      <c r="Z132" s="38"/>
      <c r="AA132" s="38">
        <v>160</v>
      </c>
      <c r="AB132" s="38"/>
      <c r="AC132" s="38">
        <v>168</v>
      </c>
      <c r="AD132" s="38">
        <v>0</v>
      </c>
      <c r="AE132" s="38">
        <v>195</v>
      </c>
      <c r="AF132" s="38">
        <v>0</v>
      </c>
      <c r="AG132" s="38">
        <v>209</v>
      </c>
      <c r="AH132" s="38"/>
      <c r="AI132" s="38">
        <v>233</v>
      </c>
      <c r="AJ132" s="38">
        <v>0</v>
      </c>
      <c r="AK132" s="38">
        <v>330</v>
      </c>
      <c r="AL132" s="38"/>
      <c r="AM132" s="130">
        <v>369</v>
      </c>
      <c r="AN132" s="130"/>
    </row>
    <row r="133" spans="1:40" ht="12.75">
      <c r="A133" s="19" t="s">
        <v>200</v>
      </c>
      <c r="B133" s="20" t="s">
        <v>201</v>
      </c>
      <c r="C133" s="26"/>
      <c r="D133" s="27"/>
      <c r="E133" s="68"/>
      <c r="F133" s="28"/>
      <c r="G133" s="26"/>
      <c r="H133" s="26"/>
      <c r="I133" s="59">
        <f t="shared" si="27"/>
        <v>0</v>
      </c>
      <c r="J133" s="59">
        <f t="shared" si="28"/>
        <v>0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60"/>
      <c r="AH133" s="27"/>
      <c r="AI133" s="60"/>
      <c r="AJ133" s="27"/>
      <c r="AK133" s="60"/>
      <c r="AL133" s="27"/>
      <c r="AM133" s="144"/>
      <c r="AN133" s="132"/>
    </row>
    <row r="134" spans="1:40" ht="12.75">
      <c r="A134" s="19" t="s">
        <v>202</v>
      </c>
      <c r="B134" s="20" t="s">
        <v>203</v>
      </c>
      <c r="C134" s="26"/>
      <c r="D134" s="27"/>
      <c r="E134" s="68"/>
      <c r="F134" s="28"/>
      <c r="G134" s="26"/>
      <c r="H134" s="26"/>
      <c r="I134" s="59">
        <f t="shared" si="27"/>
        <v>0</v>
      </c>
      <c r="J134" s="59">
        <f t="shared" si="28"/>
        <v>0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60"/>
      <c r="AH134" s="27"/>
      <c r="AI134" s="60"/>
      <c r="AJ134" s="27"/>
      <c r="AK134" s="60"/>
      <c r="AL134" s="27"/>
      <c r="AM134" s="144"/>
      <c r="AN134" s="132"/>
    </row>
    <row r="135" spans="1:40" ht="12.75">
      <c r="A135" s="19" t="s">
        <v>204</v>
      </c>
      <c r="B135" s="20" t="s">
        <v>205</v>
      </c>
      <c r="C135" s="26"/>
      <c r="D135" s="27"/>
      <c r="E135" s="68"/>
      <c r="F135" s="28"/>
      <c r="G135" s="26"/>
      <c r="H135" s="26"/>
      <c r="I135" s="59">
        <f t="shared" si="27"/>
        <v>0</v>
      </c>
      <c r="J135" s="59">
        <f t="shared" si="28"/>
        <v>0</v>
      </c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60"/>
      <c r="AH135" s="27"/>
      <c r="AI135" s="60"/>
      <c r="AJ135" s="27"/>
      <c r="AK135" s="60"/>
      <c r="AL135" s="27"/>
      <c r="AM135" s="144"/>
      <c r="AN135" s="132"/>
    </row>
    <row r="136" spans="1:40" ht="12.75">
      <c r="A136" s="19" t="s">
        <v>206</v>
      </c>
      <c r="B136" s="20" t="s">
        <v>68</v>
      </c>
      <c r="C136" s="26"/>
      <c r="D136" s="27"/>
      <c r="E136" s="68">
        <v>1</v>
      </c>
      <c r="F136" s="53">
        <v>19939</v>
      </c>
      <c r="G136" s="53">
        <f aca="true" t="shared" si="36" ref="G136:AD136">SUM(G137)</f>
        <v>0</v>
      </c>
      <c r="H136" s="53">
        <f t="shared" si="36"/>
        <v>0</v>
      </c>
      <c r="I136" s="59">
        <f t="shared" si="27"/>
        <v>0</v>
      </c>
      <c r="J136" s="59">
        <f t="shared" si="28"/>
        <v>686</v>
      </c>
      <c r="K136" s="53">
        <f t="shared" si="36"/>
        <v>0</v>
      </c>
      <c r="L136" s="53">
        <f t="shared" si="36"/>
        <v>0</v>
      </c>
      <c r="M136" s="53">
        <f t="shared" si="36"/>
        <v>0</v>
      </c>
      <c r="N136" s="53">
        <f t="shared" si="36"/>
        <v>0</v>
      </c>
      <c r="O136" s="53">
        <f t="shared" si="36"/>
        <v>0</v>
      </c>
      <c r="P136" s="53">
        <f t="shared" si="36"/>
        <v>0</v>
      </c>
      <c r="Q136" s="53">
        <f t="shared" si="36"/>
        <v>0</v>
      </c>
      <c r="R136" s="53">
        <f t="shared" si="36"/>
        <v>0</v>
      </c>
      <c r="S136" s="53">
        <f t="shared" si="36"/>
        <v>0</v>
      </c>
      <c r="T136" s="53">
        <f t="shared" si="36"/>
        <v>0</v>
      </c>
      <c r="U136" s="53">
        <f t="shared" si="36"/>
        <v>0</v>
      </c>
      <c r="V136" s="53">
        <f t="shared" si="36"/>
        <v>0</v>
      </c>
      <c r="W136" s="53">
        <f t="shared" si="36"/>
        <v>0</v>
      </c>
      <c r="X136" s="53">
        <f t="shared" si="36"/>
        <v>0</v>
      </c>
      <c r="Y136" s="53">
        <f t="shared" si="36"/>
        <v>0</v>
      </c>
      <c r="Z136" s="53">
        <f t="shared" si="36"/>
        <v>343</v>
      </c>
      <c r="AA136" s="53">
        <f t="shared" si="36"/>
        <v>0</v>
      </c>
      <c r="AB136" s="53">
        <f t="shared" si="36"/>
        <v>343</v>
      </c>
      <c r="AC136" s="53">
        <f t="shared" si="36"/>
        <v>0</v>
      </c>
      <c r="AD136" s="53">
        <f t="shared" si="36"/>
        <v>0</v>
      </c>
      <c r="AE136" s="53"/>
      <c r="AF136" s="53"/>
      <c r="AG136" s="72"/>
      <c r="AH136" s="53"/>
      <c r="AI136" s="72"/>
      <c r="AJ136" s="53"/>
      <c r="AK136" s="72"/>
      <c r="AL136" s="53"/>
      <c r="AM136" s="142"/>
      <c r="AN136" s="126"/>
    </row>
    <row r="137" spans="1:40" ht="12.75">
      <c r="A137" s="20"/>
      <c r="B137" s="30"/>
      <c r="C137" s="3">
        <v>13</v>
      </c>
      <c r="D137" s="4" t="s">
        <v>69</v>
      </c>
      <c r="E137" s="68"/>
      <c r="F137" s="5">
        <v>19939</v>
      </c>
      <c r="G137" s="3" t="s">
        <v>26</v>
      </c>
      <c r="I137" s="59">
        <f t="shared" si="27"/>
        <v>0</v>
      </c>
      <c r="J137" s="65">
        <f t="shared" si="28"/>
        <v>686</v>
      </c>
      <c r="K137" s="27"/>
      <c r="Y137" s="4">
        <v>0</v>
      </c>
      <c r="Z137" s="4">
        <v>343</v>
      </c>
      <c r="AA137" s="4">
        <v>0</v>
      </c>
      <c r="AB137" s="4">
        <v>343</v>
      </c>
      <c r="AC137" s="4">
        <v>0</v>
      </c>
      <c r="AE137" s="4">
        <v>0</v>
      </c>
      <c r="AG137" s="60"/>
      <c r="AH137" s="27"/>
      <c r="AI137" s="60"/>
      <c r="AJ137" s="27"/>
      <c r="AK137" s="107" t="s">
        <v>265</v>
      </c>
      <c r="AL137" s="27"/>
      <c r="AM137" s="145" t="s">
        <v>265</v>
      </c>
      <c r="AN137" s="132"/>
    </row>
    <row r="138" spans="1:40" ht="12.75">
      <c r="A138" s="19" t="s">
        <v>207</v>
      </c>
      <c r="B138" s="20" t="s">
        <v>208</v>
      </c>
      <c r="C138" s="26"/>
      <c r="D138" s="27"/>
      <c r="E138" s="68"/>
      <c r="F138" s="28"/>
      <c r="G138" s="26"/>
      <c r="H138" s="26"/>
      <c r="I138" s="59">
        <f t="shared" si="27"/>
        <v>0</v>
      </c>
      <c r="J138" s="59">
        <f aca="true" t="shared" si="37" ref="J138:J155">(L138+N138+P138+R138+T138+V138+X138+Z138+AB138+AD138+AF138)</f>
        <v>0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60"/>
      <c r="AH138" s="27"/>
      <c r="AI138" s="60"/>
      <c r="AJ138" s="27"/>
      <c r="AK138" s="60"/>
      <c r="AL138" s="27"/>
      <c r="AM138" s="144"/>
      <c r="AN138" s="132"/>
    </row>
    <row r="139" spans="1:40" ht="12.75">
      <c r="A139" s="19" t="s">
        <v>209</v>
      </c>
      <c r="B139" s="20" t="s">
        <v>210</v>
      </c>
      <c r="C139" s="26"/>
      <c r="D139" s="27"/>
      <c r="E139" s="68">
        <v>1</v>
      </c>
      <c r="F139" s="53">
        <v>58686</v>
      </c>
      <c r="G139" s="53">
        <f aca="true" t="shared" si="38" ref="G139:AF139">SUM(G140)</f>
        <v>0</v>
      </c>
      <c r="H139" s="53">
        <f t="shared" si="38"/>
        <v>0</v>
      </c>
      <c r="I139" s="59">
        <f t="shared" si="27"/>
        <v>814</v>
      </c>
      <c r="J139" s="59">
        <f t="shared" si="37"/>
        <v>0</v>
      </c>
      <c r="K139" s="53">
        <f t="shared" si="38"/>
        <v>0</v>
      </c>
      <c r="L139" s="53">
        <f t="shared" si="38"/>
        <v>0</v>
      </c>
      <c r="M139" s="53">
        <f t="shared" si="38"/>
        <v>0</v>
      </c>
      <c r="N139" s="53">
        <f t="shared" si="38"/>
        <v>0</v>
      </c>
      <c r="O139" s="53">
        <f t="shared" si="38"/>
        <v>150</v>
      </c>
      <c r="P139" s="53">
        <f t="shared" si="38"/>
        <v>0</v>
      </c>
      <c r="Q139" s="53">
        <f t="shared" si="38"/>
        <v>0</v>
      </c>
      <c r="R139" s="53">
        <f t="shared" si="38"/>
        <v>0</v>
      </c>
      <c r="S139" s="53">
        <f t="shared" si="38"/>
        <v>0</v>
      </c>
      <c r="T139" s="53">
        <f t="shared" si="38"/>
        <v>0</v>
      </c>
      <c r="U139" s="53">
        <f t="shared" si="38"/>
        <v>0</v>
      </c>
      <c r="V139" s="53">
        <f t="shared" si="38"/>
        <v>0</v>
      </c>
      <c r="W139" s="53">
        <f t="shared" si="38"/>
        <v>119</v>
      </c>
      <c r="X139" s="53">
        <f t="shared" si="38"/>
        <v>0</v>
      </c>
      <c r="Y139" s="53">
        <f t="shared" si="38"/>
        <v>0</v>
      </c>
      <c r="Z139" s="53">
        <f t="shared" si="38"/>
        <v>0</v>
      </c>
      <c r="AA139" s="53">
        <f t="shared" si="38"/>
        <v>178</v>
      </c>
      <c r="AB139" s="53">
        <f t="shared" si="38"/>
        <v>0</v>
      </c>
      <c r="AC139" s="53">
        <f t="shared" si="38"/>
        <v>178</v>
      </c>
      <c r="AD139" s="53">
        <f t="shared" si="38"/>
        <v>0</v>
      </c>
      <c r="AE139" s="53">
        <f t="shared" si="38"/>
        <v>189</v>
      </c>
      <c r="AF139" s="53">
        <f t="shared" si="38"/>
        <v>0</v>
      </c>
      <c r="AG139" s="72">
        <f>SUM(AG140)</f>
        <v>193</v>
      </c>
      <c r="AH139" s="53"/>
      <c r="AI139" s="72">
        <v>201</v>
      </c>
      <c r="AJ139" s="53"/>
      <c r="AK139" s="72">
        <v>182</v>
      </c>
      <c r="AL139" s="53"/>
      <c r="AM139" s="142">
        <v>201</v>
      </c>
      <c r="AN139" s="126"/>
    </row>
    <row r="140" spans="1:40" ht="12.75">
      <c r="A140" s="20"/>
      <c r="B140" s="30"/>
      <c r="C140" s="3">
        <v>13</v>
      </c>
      <c r="D140" s="4" t="s">
        <v>23</v>
      </c>
      <c r="E140" s="68"/>
      <c r="F140" s="5">
        <v>58686</v>
      </c>
      <c r="G140" s="3" t="s">
        <v>24</v>
      </c>
      <c r="I140" s="65">
        <f t="shared" si="27"/>
        <v>814</v>
      </c>
      <c r="J140" s="59">
        <f t="shared" si="37"/>
        <v>0</v>
      </c>
      <c r="K140" s="27"/>
      <c r="O140" s="4">
        <v>150</v>
      </c>
      <c r="W140" s="4">
        <v>119</v>
      </c>
      <c r="AA140" s="4">
        <v>178</v>
      </c>
      <c r="AC140" s="4">
        <v>178</v>
      </c>
      <c r="AE140" s="4">
        <v>189</v>
      </c>
      <c r="AG140" s="60">
        <v>193</v>
      </c>
      <c r="AH140" s="27"/>
      <c r="AI140" s="60">
        <v>201</v>
      </c>
      <c r="AJ140" s="27"/>
      <c r="AK140" s="60">
        <v>182</v>
      </c>
      <c r="AL140" s="27"/>
      <c r="AM140" s="144">
        <v>201</v>
      </c>
      <c r="AN140" s="132"/>
    </row>
    <row r="141" spans="1:40" ht="12.75">
      <c r="A141" s="19" t="s">
        <v>211</v>
      </c>
      <c r="B141" s="20" t="s">
        <v>212</v>
      </c>
      <c r="C141" s="26"/>
      <c r="D141" s="27"/>
      <c r="E141" s="68"/>
      <c r="F141" s="28"/>
      <c r="G141" s="26"/>
      <c r="H141" s="26"/>
      <c r="I141" s="59">
        <f t="shared" si="27"/>
        <v>0</v>
      </c>
      <c r="J141" s="59">
        <f t="shared" si="37"/>
        <v>0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60"/>
      <c r="AH141" s="27"/>
      <c r="AI141" s="60"/>
      <c r="AJ141" s="27"/>
      <c r="AK141" s="60"/>
      <c r="AL141" s="27"/>
      <c r="AM141" s="144"/>
      <c r="AN141" s="132"/>
    </row>
    <row r="142" spans="1:40" ht="12.75">
      <c r="A142" s="19" t="s">
        <v>213</v>
      </c>
      <c r="B142" s="20" t="s">
        <v>214</v>
      </c>
      <c r="C142" s="26"/>
      <c r="D142" s="27"/>
      <c r="E142" s="68"/>
      <c r="F142" s="28"/>
      <c r="G142" s="26"/>
      <c r="H142" s="26"/>
      <c r="I142" s="59">
        <f t="shared" si="27"/>
        <v>0</v>
      </c>
      <c r="J142" s="59">
        <f t="shared" si="37"/>
        <v>0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60"/>
      <c r="AH142" s="27"/>
      <c r="AI142" s="60"/>
      <c r="AJ142" s="27"/>
      <c r="AK142" s="60"/>
      <c r="AL142" s="27"/>
      <c r="AM142" s="144"/>
      <c r="AN142" s="132"/>
    </row>
    <row r="143" spans="1:40" ht="12.75">
      <c r="A143" s="19" t="s">
        <v>215</v>
      </c>
      <c r="B143" s="20" t="s">
        <v>34</v>
      </c>
      <c r="C143" s="26"/>
      <c r="D143" s="27"/>
      <c r="E143" s="68">
        <v>1</v>
      </c>
      <c r="F143" s="53">
        <v>24859</v>
      </c>
      <c r="G143" s="53">
        <f aca="true" t="shared" si="39" ref="G143:AF143">SUM(G144)</f>
        <v>0</v>
      </c>
      <c r="H143" s="53">
        <f t="shared" si="39"/>
        <v>0</v>
      </c>
      <c r="I143" s="59">
        <f t="shared" si="27"/>
        <v>603</v>
      </c>
      <c r="J143" s="59">
        <f t="shared" si="37"/>
        <v>586</v>
      </c>
      <c r="K143" s="53">
        <f t="shared" si="39"/>
        <v>0</v>
      </c>
      <c r="L143" s="53">
        <f t="shared" si="39"/>
        <v>0</v>
      </c>
      <c r="M143" s="53">
        <f t="shared" si="39"/>
        <v>0</v>
      </c>
      <c r="N143" s="53">
        <f t="shared" si="39"/>
        <v>0</v>
      </c>
      <c r="O143" s="53">
        <f t="shared" si="39"/>
        <v>0</v>
      </c>
      <c r="P143" s="53">
        <f t="shared" si="39"/>
        <v>0</v>
      </c>
      <c r="Q143" s="53">
        <f t="shared" si="39"/>
        <v>0</v>
      </c>
      <c r="R143" s="53">
        <f t="shared" si="39"/>
        <v>0</v>
      </c>
      <c r="S143" s="53">
        <f t="shared" si="39"/>
        <v>0</v>
      </c>
      <c r="T143" s="53">
        <f t="shared" si="39"/>
        <v>0</v>
      </c>
      <c r="U143" s="53">
        <f t="shared" si="39"/>
        <v>0</v>
      </c>
      <c r="V143" s="53">
        <f t="shared" si="39"/>
        <v>0</v>
      </c>
      <c r="W143" s="53">
        <f t="shared" si="39"/>
        <v>0</v>
      </c>
      <c r="X143" s="53">
        <f t="shared" si="39"/>
        <v>0</v>
      </c>
      <c r="Y143" s="53">
        <f t="shared" si="39"/>
        <v>44</v>
      </c>
      <c r="Z143" s="53">
        <f t="shared" si="39"/>
        <v>182</v>
      </c>
      <c r="AA143" s="53">
        <f t="shared" si="39"/>
        <v>80</v>
      </c>
      <c r="AB143" s="53">
        <f t="shared" si="39"/>
        <v>178</v>
      </c>
      <c r="AC143" s="53">
        <f t="shared" si="39"/>
        <v>178</v>
      </c>
      <c r="AD143" s="53">
        <f t="shared" si="39"/>
        <v>80</v>
      </c>
      <c r="AE143" s="53">
        <f t="shared" si="39"/>
        <v>301</v>
      </c>
      <c r="AF143" s="53">
        <f t="shared" si="39"/>
        <v>146</v>
      </c>
      <c r="AG143" s="72">
        <f>SUM(AG144)</f>
        <v>175</v>
      </c>
      <c r="AH143" s="53">
        <f>SUM(AH144)</f>
        <v>400</v>
      </c>
      <c r="AI143" s="72">
        <v>150</v>
      </c>
      <c r="AJ143" s="53">
        <v>205</v>
      </c>
      <c r="AK143" s="72">
        <v>152</v>
      </c>
      <c r="AL143" s="53">
        <v>201</v>
      </c>
      <c r="AM143" s="142"/>
      <c r="AN143" s="126"/>
    </row>
    <row r="144" spans="1:40" ht="12.75">
      <c r="A144" s="20"/>
      <c r="B144" s="30"/>
      <c r="C144" s="3">
        <v>13</v>
      </c>
      <c r="D144" s="4" t="s">
        <v>35</v>
      </c>
      <c r="E144" s="68"/>
      <c r="F144" s="5">
        <v>24859</v>
      </c>
      <c r="G144" s="3" t="s">
        <v>36</v>
      </c>
      <c r="H144" s="3" t="s">
        <v>26</v>
      </c>
      <c r="I144" s="65">
        <f t="shared" si="27"/>
        <v>603</v>
      </c>
      <c r="J144" s="65">
        <f t="shared" si="37"/>
        <v>586</v>
      </c>
      <c r="K144" s="27"/>
      <c r="S144" s="3"/>
      <c r="T144" s="108"/>
      <c r="U144" s="3"/>
      <c r="V144" s="108"/>
      <c r="W144" s="3"/>
      <c r="X144" s="108"/>
      <c r="Y144" s="4">
        <v>44</v>
      </c>
      <c r="Z144" s="4">
        <v>182</v>
      </c>
      <c r="AA144" s="3">
        <v>80</v>
      </c>
      <c r="AB144" s="108">
        <v>178</v>
      </c>
      <c r="AC144" s="4">
        <v>178</v>
      </c>
      <c r="AD144" s="4">
        <v>80</v>
      </c>
      <c r="AE144" s="4">
        <v>301</v>
      </c>
      <c r="AF144" s="4">
        <v>146</v>
      </c>
      <c r="AG144" s="60">
        <v>175</v>
      </c>
      <c r="AH144" s="27">
        <v>400</v>
      </c>
      <c r="AI144" s="60">
        <v>150</v>
      </c>
      <c r="AJ144" s="27">
        <v>205</v>
      </c>
      <c r="AK144" s="60">
        <v>152</v>
      </c>
      <c r="AL144" s="27">
        <v>201</v>
      </c>
      <c r="AM144" s="146" t="s">
        <v>265</v>
      </c>
      <c r="AN144" s="132"/>
    </row>
    <row r="145" spans="1:40" ht="12.75">
      <c r="A145" s="19" t="s">
        <v>216</v>
      </c>
      <c r="B145" s="20" t="s">
        <v>217</v>
      </c>
      <c r="C145" s="26"/>
      <c r="D145" s="27"/>
      <c r="E145" s="68"/>
      <c r="F145" s="28"/>
      <c r="G145" s="26"/>
      <c r="H145" s="26"/>
      <c r="I145" s="59">
        <f t="shared" si="27"/>
        <v>0</v>
      </c>
      <c r="J145" s="59">
        <f t="shared" si="37"/>
        <v>0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60"/>
      <c r="AH145" s="27"/>
      <c r="AI145" s="60"/>
      <c r="AJ145" s="27"/>
      <c r="AK145" s="60"/>
      <c r="AL145" s="27"/>
      <c r="AM145" s="144"/>
      <c r="AN145" s="132"/>
    </row>
    <row r="146" spans="1:40" ht="12.75">
      <c r="A146" s="19" t="s">
        <v>218</v>
      </c>
      <c r="B146" s="20" t="s">
        <v>219</v>
      </c>
      <c r="C146" s="26"/>
      <c r="D146" s="27"/>
      <c r="E146" s="68"/>
      <c r="F146" s="28"/>
      <c r="G146" s="26"/>
      <c r="H146" s="26"/>
      <c r="I146" s="59">
        <f t="shared" si="27"/>
        <v>0</v>
      </c>
      <c r="J146" s="59">
        <f t="shared" si="37"/>
        <v>0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60"/>
      <c r="AH146" s="27"/>
      <c r="AI146" s="60"/>
      <c r="AJ146" s="27"/>
      <c r="AK146" s="60"/>
      <c r="AL146" s="27"/>
      <c r="AM146" s="144"/>
      <c r="AN146" s="132"/>
    </row>
    <row r="147" spans="1:40" ht="12.75">
      <c r="A147" s="19" t="s">
        <v>220</v>
      </c>
      <c r="B147" s="20" t="s">
        <v>221</v>
      </c>
      <c r="C147" s="26"/>
      <c r="D147" s="27"/>
      <c r="E147" s="68"/>
      <c r="F147" s="28"/>
      <c r="G147" s="26"/>
      <c r="H147" s="26"/>
      <c r="I147" s="59">
        <f t="shared" si="27"/>
        <v>0</v>
      </c>
      <c r="J147" s="59">
        <f t="shared" si="37"/>
        <v>0</v>
      </c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60"/>
      <c r="AH147" s="27"/>
      <c r="AI147" s="60"/>
      <c r="AJ147" s="27"/>
      <c r="AK147" s="60"/>
      <c r="AL147" s="27"/>
      <c r="AM147" s="144"/>
      <c r="AN147" s="132"/>
    </row>
    <row r="148" spans="1:40" ht="12.75">
      <c r="A148" s="19" t="s">
        <v>222</v>
      </c>
      <c r="B148" s="20" t="s">
        <v>37</v>
      </c>
      <c r="C148" s="26"/>
      <c r="D148" s="27"/>
      <c r="E148" s="68">
        <v>1</v>
      </c>
      <c r="F148" s="53">
        <v>30737</v>
      </c>
      <c r="G148" s="53">
        <f aca="true" t="shared" si="40" ref="G148:AD148">SUM(G149)</f>
        <v>0</v>
      </c>
      <c r="H148" s="53">
        <f t="shared" si="40"/>
        <v>0</v>
      </c>
      <c r="I148" s="59">
        <f t="shared" si="27"/>
        <v>0</v>
      </c>
      <c r="J148" s="59">
        <f t="shared" si="37"/>
        <v>0</v>
      </c>
      <c r="K148" s="53">
        <f t="shared" si="40"/>
        <v>0</v>
      </c>
      <c r="L148" s="53">
        <f t="shared" si="40"/>
        <v>0</v>
      </c>
      <c r="M148" s="53">
        <f t="shared" si="40"/>
        <v>0</v>
      </c>
      <c r="N148" s="53">
        <f t="shared" si="40"/>
        <v>0</v>
      </c>
      <c r="O148" s="53">
        <f t="shared" si="40"/>
        <v>0</v>
      </c>
      <c r="P148" s="53">
        <f t="shared" si="40"/>
        <v>0</v>
      </c>
      <c r="Q148" s="53">
        <f t="shared" si="40"/>
        <v>0</v>
      </c>
      <c r="R148" s="53">
        <f t="shared" si="40"/>
        <v>0</v>
      </c>
      <c r="S148" s="53">
        <f t="shared" si="40"/>
        <v>0</v>
      </c>
      <c r="T148" s="53">
        <f t="shared" si="40"/>
        <v>0</v>
      </c>
      <c r="U148" s="53">
        <f t="shared" si="40"/>
        <v>0</v>
      </c>
      <c r="V148" s="53">
        <f t="shared" si="40"/>
        <v>0</v>
      </c>
      <c r="W148" s="53">
        <f t="shared" si="40"/>
        <v>0</v>
      </c>
      <c r="X148" s="53">
        <f t="shared" si="40"/>
        <v>0</v>
      </c>
      <c r="Y148" s="53">
        <f t="shared" si="40"/>
        <v>0</v>
      </c>
      <c r="Z148" s="53">
        <f t="shared" si="40"/>
        <v>0</v>
      </c>
      <c r="AA148" s="53">
        <f t="shared" si="40"/>
        <v>0</v>
      </c>
      <c r="AB148" s="53">
        <f t="shared" si="40"/>
        <v>0</v>
      </c>
      <c r="AC148" s="53">
        <f t="shared" si="40"/>
        <v>0</v>
      </c>
      <c r="AD148" s="53">
        <f t="shared" si="40"/>
        <v>0</v>
      </c>
      <c r="AE148" s="53"/>
      <c r="AF148" s="53"/>
      <c r="AG148" s="60"/>
      <c r="AH148" s="53"/>
      <c r="AI148" s="60"/>
      <c r="AJ148" s="53"/>
      <c r="AK148" s="72">
        <v>0</v>
      </c>
      <c r="AL148" s="53"/>
      <c r="AM148" s="142">
        <v>0</v>
      </c>
      <c r="AN148" s="126"/>
    </row>
    <row r="149" spans="1:40" ht="12.75">
      <c r="A149" s="20"/>
      <c r="B149" s="30"/>
      <c r="C149" s="3">
        <v>14</v>
      </c>
      <c r="D149" s="4" t="s">
        <v>38</v>
      </c>
      <c r="E149" s="68"/>
      <c r="F149" s="5">
        <v>30737</v>
      </c>
      <c r="G149" s="3" t="s">
        <v>36</v>
      </c>
      <c r="H149" s="3" t="s">
        <v>26</v>
      </c>
      <c r="I149" s="59">
        <f t="shared" si="27"/>
        <v>0</v>
      </c>
      <c r="J149" s="59">
        <f t="shared" si="37"/>
        <v>0</v>
      </c>
      <c r="K149" s="27"/>
      <c r="S149" s="3"/>
      <c r="T149" s="108"/>
      <c r="U149" s="3"/>
      <c r="V149" s="108"/>
      <c r="W149" s="3"/>
      <c r="X149" s="108"/>
      <c r="AA149" s="3"/>
      <c r="AB149" s="108"/>
      <c r="AC149" s="4">
        <v>0</v>
      </c>
      <c r="AD149" s="4">
        <v>0</v>
      </c>
      <c r="AE149" s="4">
        <v>0</v>
      </c>
      <c r="AF149" s="4">
        <v>0</v>
      </c>
      <c r="AG149" s="60"/>
      <c r="AH149" s="27"/>
      <c r="AI149" s="60">
        <v>0</v>
      </c>
      <c r="AJ149" s="27"/>
      <c r="AK149" s="60">
        <v>0</v>
      </c>
      <c r="AL149" s="27"/>
      <c r="AM149" s="144">
        <v>0</v>
      </c>
      <c r="AN149" s="132"/>
    </row>
    <row r="150" spans="1:40" ht="12.75">
      <c r="A150" s="19" t="s">
        <v>223</v>
      </c>
      <c r="B150" s="20" t="s">
        <v>224</v>
      </c>
      <c r="C150" s="26"/>
      <c r="D150" s="27"/>
      <c r="E150" s="68"/>
      <c r="F150" s="28"/>
      <c r="G150" s="26"/>
      <c r="H150" s="26"/>
      <c r="I150" s="59">
        <f t="shared" si="27"/>
        <v>0</v>
      </c>
      <c r="J150" s="59">
        <f t="shared" si="37"/>
        <v>0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60"/>
      <c r="AH150" s="27"/>
      <c r="AI150" s="60"/>
      <c r="AJ150" s="27"/>
      <c r="AK150" s="60"/>
      <c r="AL150" s="27"/>
      <c r="AM150" s="144"/>
      <c r="AN150" s="132"/>
    </row>
    <row r="151" spans="1:40" ht="12.75">
      <c r="A151" s="19" t="s">
        <v>225</v>
      </c>
      <c r="B151" s="20" t="s">
        <v>226</v>
      </c>
      <c r="C151" s="26"/>
      <c r="D151" s="27"/>
      <c r="E151" s="68"/>
      <c r="F151" s="28"/>
      <c r="G151" s="26"/>
      <c r="H151" s="26"/>
      <c r="I151" s="59">
        <f t="shared" si="27"/>
        <v>0</v>
      </c>
      <c r="J151" s="59">
        <f t="shared" si="37"/>
        <v>0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60"/>
      <c r="AH151" s="27"/>
      <c r="AI151" s="60"/>
      <c r="AJ151" s="27"/>
      <c r="AK151" s="60"/>
      <c r="AL151" s="27"/>
      <c r="AM151" s="144"/>
      <c r="AN151" s="132"/>
    </row>
    <row r="152" spans="1:40" ht="12.75">
      <c r="A152" s="19" t="s">
        <v>227</v>
      </c>
      <c r="B152" s="20" t="s">
        <v>228</v>
      </c>
      <c r="C152" s="26"/>
      <c r="D152" s="27"/>
      <c r="E152" s="68"/>
      <c r="F152" s="28"/>
      <c r="G152" s="26"/>
      <c r="H152" s="26"/>
      <c r="I152" s="59">
        <f t="shared" si="27"/>
        <v>0</v>
      </c>
      <c r="J152" s="59">
        <f t="shared" si="37"/>
        <v>0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60"/>
      <c r="AH152" s="27"/>
      <c r="AI152" s="60"/>
      <c r="AJ152" s="27"/>
      <c r="AK152" s="60"/>
      <c r="AL152" s="27"/>
      <c r="AM152" s="144"/>
      <c r="AN152" s="132"/>
    </row>
    <row r="153" spans="1:40" ht="12.75">
      <c r="A153" s="19" t="s">
        <v>229</v>
      </c>
      <c r="B153" s="20" t="s">
        <v>230</v>
      </c>
      <c r="C153" s="26"/>
      <c r="D153" s="27"/>
      <c r="E153" s="68"/>
      <c r="F153" s="28"/>
      <c r="G153" s="26"/>
      <c r="H153" s="26"/>
      <c r="I153" s="59">
        <f t="shared" si="27"/>
        <v>0</v>
      </c>
      <c r="J153" s="59">
        <f t="shared" si="37"/>
        <v>0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60"/>
      <c r="AH153" s="27"/>
      <c r="AI153" s="60"/>
      <c r="AJ153" s="27"/>
      <c r="AK153" s="60"/>
      <c r="AL153" s="27"/>
      <c r="AM153" s="144"/>
      <c r="AN153" s="132"/>
    </row>
    <row r="154" spans="1:40" ht="12.75">
      <c r="A154" s="19" t="s">
        <v>231</v>
      </c>
      <c r="B154" s="20" t="s">
        <v>101</v>
      </c>
      <c r="C154" s="26"/>
      <c r="D154" s="27"/>
      <c r="E154" s="68">
        <v>2</v>
      </c>
      <c r="F154" s="53">
        <v>20684</v>
      </c>
      <c r="G154" s="53">
        <f aca="true" t="shared" si="41" ref="G154:AF154">SUM(G155)</f>
        <v>0</v>
      </c>
      <c r="H154" s="53">
        <f t="shared" si="41"/>
        <v>0</v>
      </c>
      <c r="I154" s="59">
        <f t="shared" si="27"/>
        <v>3092</v>
      </c>
      <c r="J154" s="59">
        <f t="shared" si="37"/>
        <v>0</v>
      </c>
      <c r="K154" s="53">
        <f>SUM(K155+K156)</f>
        <v>65</v>
      </c>
      <c r="L154" s="53">
        <f t="shared" si="41"/>
        <v>0</v>
      </c>
      <c r="M154" s="53">
        <f>SUM(M155+M156)</f>
        <v>70</v>
      </c>
      <c r="N154" s="53">
        <f t="shared" si="41"/>
        <v>0</v>
      </c>
      <c r="O154" s="53">
        <f>SUM(O155+O156)</f>
        <v>86</v>
      </c>
      <c r="P154" s="53">
        <f t="shared" si="41"/>
        <v>0</v>
      </c>
      <c r="Q154" s="53">
        <f>SUM(Q155+Q156)</f>
        <v>91</v>
      </c>
      <c r="R154" s="53">
        <f t="shared" si="41"/>
        <v>0</v>
      </c>
      <c r="S154" s="53">
        <f>SUM(S155+S156)</f>
        <v>355</v>
      </c>
      <c r="T154" s="53">
        <f t="shared" si="41"/>
        <v>0</v>
      </c>
      <c r="U154" s="53">
        <f>SUM(U155+U156)</f>
        <v>304</v>
      </c>
      <c r="V154" s="53">
        <f t="shared" si="41"/>
        <v>0</v>
      </c>
      <c r="W154" s="53">
        <f>SUM(W155+W156)</f>
        <v>105</v>
      </c>
      <c r="X154" s="53">
        <f t="shared" si="41"/>
        <v>0</v>
      </c>
      <c r="Y154" s="53">
        <f>SUM(Y155+Y156)</f>
        <v>488</v>
      </c>
      <c r="Z154" s="53">
        <f t="shared" si="41"/>
        <v>0</v>
      </c>
      <c r="AA154" s="53">
        <f>SUM(AA155+AA156)</f>
        <v>519</v>
      </c>
      <c r="AB154" s="53">
        <f t="shared" si="41"/>
        <v>0</v>
      </c>
      <c r="AC154" s="53">
        <f>SUM(AC155+AC156)</f>
        <v>526</v>
      </c>
      <c r="AD154" s="53">
        <f t="shared" si="41"/>
        <v>0</v>
      </c>
      <c r="AE154" s="53">
        <f>SUM(AE155+AE156)</f>
        <v>483</v>
      </c>
      <c r="AF154" s="53">
        <f t="shared" si="41"/>
        <v>0</v>
      </c>
      <c r="AG154" s="72">
        <f>SUM(AG155:AG156)</f>
        <v>380</v>
      </c>
      <c r="AH154" s="53"/>
      <c r="AI154" s="72">
        <v>541</v>
      </c>
      <c r="AJ154" s="53"/>
      <c r="AK154" s="72">
        <v>606</v>
      </c>
      <c r="AL154" s="53"/>
      <c r="AM154" s="142">
        <v>630</v>
      </c>
      <c r="AN154" s="126"/>
    </row>
    <row r="155" spans="1:40" ht="12.75">
      <c r="A155" s="29"/>
      <c r="B155" s="30"/>
      <c r="C155" s="33">
        <v>15</v>
      </c>
      <c r="D155" s="36" t="s">
        <v>102</v>
      </c>
      <c r="E155" s="69"/>
      <c r="F155" s="35">
        <v>20504</v>
      </c>
      <c r="G155" s="33" t="s">
        <v>103</v>
      </c>
      <c r="H155" s="33"/>
      <c r="I155" s="64">
        <f t="shared" si="27"/>
        <v>1914</v>
      </c>
      <c r="J155" s="109">
        <f t="shared" si="37"/>
        <v>0</v>
      </c>
      <c r="K155" s="36"/>
      <c r="L155" s="36"/>
      <c r="M155" s="36"/>
      <c r="N155" s="36"/>
      <c r="O155" s="36"/>
      <c r="P155" s="36"/>
      <c r="Q155" s="36"/>
      <c r="R155" s="36"/>
      <c r="S155" s="36">
        <v>250</v>
      </c>
      <c r="T155" s="36"/>
      <c r="U155" s="36">
        <v>209</v>
      </c>
      <c r="V155" s="36"/>
      <c r="W155" s="36"/>
      <c r="X155" s="36"/>
      <c r="Y155" s="36">
        <v>372</v>
      </c>
      <c r="Z155" s="36"/>
      <c r="AA155" s="36">
        <v>390</v>
      </c>
      <c r="AB155" s="36"/>
      <c r="AC155" s="36">
        <v>373</v>
      </c>
      <c r="AD155" s="36"/>
      <c r="AE155" s="36">
        <v>320</v>
      </c>
      <c r="AF155" s="36"/>
      <c r="AG155" s="36">
        <v>195</v>
      </c>
      <c r="AH155" s="36"/>
      <c r="AI155" s="36">
        <v>332</v>
      </c>
      <c r="AJ155" s="36"/>
      <c r="AK155" s="36">
        <v>397</v>
      </c>
      <c r="AL155" s="36"/>
      <c r="AM155" s="128">
        <v>390</v>
      </c>
      <c r="AN155" s="128"/>
    </row>
    <row r="156" spans="1:40" ht="12.75">
      <c r="A156" s="25"/>
      <c r="B156" s="30"/>
      <c r="C156" s="37">
        <v>15</v>
      </c>
      <c r="D156" s="38" t="s">
        <v>259</v>
      </c>
      <c r="E156" s="71"/>
      <c r="F156" s="39">
        <v>180</v>
      </c>
      <c r="G156" s="37" t="s">
        <v>260</v>
      </c>
      <c r="H156" s="37"/>
      <c r="I156" s="66">
        <f>SUM(K156+M156+O156+Q156+S156+U156+W156+Y156+AA156+AC156+AE156)</f>
        <v>1178</v>
      </c>
      <c r="J156" s="110"/>
      <c r="K156" s="38">
        <v>65</v>
      </c>
      <c r="L156" s="38"/>
      <c r="M156" s="38">
        <v>70</v>
      </c>
      <c r="N156" s="38"/>
      <c r="O156" s="38">
        <v>86</v>
      </c>
      <c r="P156" s="38"/>
      <c r="Q156" s="38">
        <v>91</v>
      </c>
      <c r="R156" s="38"/>
      <c r="S156" s="38">
        <v>105</v>
      </c>
      <c r="T156" s="38"/>
      <c r="U156" s="38">
        <v>95</v>
      </c>
      <c r="V156" s="38"/>
      <c r="W156" s="38">
        <v>105</v>
      </c>
      <c r="X156" s="38"/>
      <c r="Y156" s="38">
        <v>116</v>
      </c>
      <c r="Z156" s="38"/>
      <c r="AA156" s="38">
        <v>129</v>
      </c>
      <c r="AB156" s="38"/>
      <c r="AC156" s="38">
        <v>153</v>
      </c>
      <c r="AD156" s="38"/>
      <c r="AE156" s="38">
        <v>163</v>
      </c>
      <c r="AF156" s="38"/>
      <c r="AG156" s="60">
        <v>185</v>
      </c>
      <c r="AH156" s="60"/>
      <c r="AI156" s="60">
        <v>209</v>
      </c>
      <c r="AJ156" s="60"/>
      <c r="AK156" s="60">
        <v>209</v>
      </c>
      <c r="AL156" s="60"/>
      <c r="AM156" s="144">
        <v>240</v>
      </c>
      <c r="AN156" s="144"/>
    </row>
    <row r="157" spans="1:40" ht="12.75">
      <c r="A157" s="19" t="s">
        <v>232</v>
      </c>
      <c r="B157" s="20" t="s">
        <v>233</v>
      </c>
      <c r="C157" s="26"/>
      <c r="D157" s="27"/>
      <c r="E157" s="68"/>
      <c r="F157" s="28"/>
      <c r="G157" s="26"/>
      <c r="H157" s="26"/>
      <c r="I157" s="59">
        <f t="shared" si="27"/>
        <v>0</v>
      </c>
      <c r="J157" s="59">
        <f>(L157+N157+P157+R157+T157+V157+X157+Z157+AB157+AD157+AF157)</f>
        <v>0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60"/>
      <c r="AH157" s="27"/>
      <c r="AI157" s="60"/>
      <c r="AJ157" s="27"/>
      <c r="AK157" s="60"/>
      <c r="AL157" s="27"/>
      <c r="AM157" s="144"/>
      <c r="AN157" s="132"/>
    </row>
    <row r="158" spans="1:40" ht="12.75">
      <c r="A158" s="19" t="s">
        <v>234</v>
      </c>
      <c r="B158" s="20" t="s">
        <v>235</v>
      </c>
      <c r="C158" s="26"/>
      <c r="D158" s="27"/>
      <c r="E158" s="68"/>
      <c r="F158" s="28"/>
      <c r="G158" s="26"/>
      <c r="H158" s="26"/>
      <c r="I158" s="59">
        <f t="shared" si="27"/>
        <v>0</v>
      </c>
      <c r="J158" s="59">
        <f>(L158+N158+P158+R158+T158+V158+X158+Z158+AB158+AD158+AF158)</f>
        <v>0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60"/>
      <c r="AH158" s="27"/>
      <c r="AI158" s="60"/>
      <c r="AJ158" s="27"/>
      <c r="AK158" s="60"/>
      <c r="AL158" s="27"/>
      <c r="AM158" s="144"/>
      <c r="AN158" s="132"/>
    </row>
    <row r="159" spans="1:40" ht="12.75">
      <c r="A159" s="19" t="s">
        <v>236</v>
      </c>
      <c r="B159" s="20" t="s">
        <v>237</v>
      </c>
      <c r="C159" s="26"/>
      <c r="D159" s="27"/>
      <c r="E159" s="68"/>
      <c r="F159" s="28"/>
      <c r="G159" s="26"/>
      <c r="H159" s="26"/>
      <c r="I159" s="59">
        <f t="shared" si="27"/>
        <v>0</v>
      </c>
      <c r="J159" s="59">
        <f>(L159+N159+P159+R159+T159+V159+X159+Z159+AB159+AD159+AF159)</f>
        <v>0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60"/>
      <c r="AH159" s="27"/>
      <c r="AI159" s="60"/>
      <c r="AJ159" s="27"/>
      <c r="AK159" s="60"/>
      <c r="AL159" s="27"/>
      <c r="AM159" s="144"/>
      <c r="AN159" s="132"/>
    </row>
    <row r="160" spans="1:40" ht="12.75">
      <c r="A160" s="19" t="s">
        <v>238</v>
      </c>
      <c r="B160" s="20" t="s">
        <v>239</v>
      </c>
      <c r="C160" s="26"/>
      <c r="D160" s="27"/>
      <c r="E160" s="68"/>
      <c r="F160" s="28"/>
      <c r="G160" s="26"/>
      <c r="H160" s="26"/>
      <c r="I160" s="59">
        <f t="shared" si="27"/>
        <v>0</v>
      </c>
      <c r="J160" s="59">
        <f>(L160+N160+P160+R160+T160+V160+X160+Z160+AB160+AD160+AF160)</f>
        <v>0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60"/>
      <c r="AH160" s="27"/>
      <c r="AI160" s="60"/>
      <c r="AJ160" s="27"/>
      <c r="AK160" s="60"/>
      <c r="AL160" s="27"/>
      <c r="AM160" s="144"/>
      <c r="AN160" s="132"/>
    </row>
    <row r="161" spans="1:40" ht="12.75">
      <c r="A161" s="19" t="s">
        <v>240</v>
      </c>
      <c r="B161" s="20" t="s">
        <v>241</v>
      </c>
      <c r="C161" s="26"/>
      <c r="D161" s="27"/>
      <c r="E161" s="68"/>
      <c r="F161" s="28"/>
      <c r="G161" s="26"/>
      <c r="H161" s="26"/>
      <c r="I161" s="59">
        <f t="shared" si="27"/>
        <v>0</v>
      </c>
      <c r="J161" s="59">
        <f>(L161+N161+P161+R161+T161+V161+X161+Z161+AB161+AD161+AF161)</f>
        <v>0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60"/>
      <c r="AH161" s="27"/>
      <c r="AI161" s="60"/>
      <c r="AJ161" s="27"/>
      <c r="AK161" s="60"/>
      <c r="AL161" s="27"/>
      <c r="AM161" s="144"/>
      <c r="AN161" s="132"/>
    </row>
    <row r="162" spans="1:10" ht="12.75">
      <c r="A162" s="30"/>
      <c r="B162" s="30"/>
      <c r="E162" s="32"/>
      <c r="I162" s="56"/>
      <c r="J162" s="56"/>
    </row>
    <row r="163" spans="1:41" s="95" customFormat="1" ht="11.25">
      <c r="A163" s="92" t="s">
        <v>277</v>
      </c>
      <c r="B163" s="93"/>
      <c r="C163" s="93"/>
      <c r="D163" s="94"/>
      <c r="E163" s="94"/>
      <c r="F163" s="87"/>
      <c r="G163" s="111"/>
      <c r="H163" s="87"/>
      <c r="I163" s="87"/>
      <c r="J163" s="87"/>
      <c r="K163" s="87"/>
      <c r="L163" s="87"/>
      <c r="M163" s="112"/>
      <c r="N163" s="87"/>
      <c r="O163" s="113"/>
      <c r="P163" s="87"/>
      <c r="Q163" s="87"/>
      <c r="R163" s="87"/>
      <c r="S163" s="87"/>
      <c r="T163" s="87"/>
      <c r="U163" s="87"/>
      <c r="V163" s="114"/>
      <c r="W163" s="87"/>
      <c r="X163" s="87"/>
      <c r="Y163" s="87"/>
      <c r="Z163" s="87"/>
      <c r="AA163" s="94" t="s">
        <v>278</v>
      </c>
      <c r="AB163" s="88"/>
      <c r="AC163" s="88"/>
      <c r="AD163" s="88"/>
      <c r="AE163" s="87"/>
      <c r="AF163" s="114"/>
      <c r="AG163" s="114"/>
      <c r="AH163" s="114"/>
      <c r="AI163" s="150"/>
      <c r="AJ163" s="150"/>
      <c r="AK163" s="114"/>
      <c r="AL163" s="150"/>
      <c r="AM163" s="147"/>
      <c r="AN163" s="147"/>
      <c r="AO163" s="87"/>
    </row>
    <row r="164" spans="1:41" s="96" customFormat="1" ht="11.25">
      <c r="A164" s="115" t="s">
        <v>261</v>
      </c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7" t="s">
        <v>262</v>
      </c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48"/>
      <c r="AN164" s="148"/>
      <c r="AO164" s="116"/>
    </row>
    <row r="165" spans="1:40" s="88" customFormat="1" ht="11.25">
      <c r="A165" s="87" t="s">
        <v>266</v>
      </c>
      <c r="C165" s="89"/>
      <c r="F165" s="90"/>
      <c r="G165" s="90"/>
      <c r="H165" s="90"/>
      <c r="I165" s="90"/>
      <c r="J165" s="90"/>
      <c r="K165" s="91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M165" s="149"/>
      <c r="AN165" s="149"/>
    </row>
    <row r="167" spans="2:20" ht="12.75">
      <c r="B167" s="4"/>
      <c r="C167" s="10"/>
      <c r="D167" s="31"/>
      <c r="E167" s="31"/>
      <c r="F167" s="23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9" spans="2:28" ht="12.75">
      <c r="B169" s="4"/>
      <c r="C169" s="10"/>
      <c r="D169" s="11"/>
      <c r="E169" s="11"/>
      <c r="F169" s="1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2:28" ht="12.75">
      <c r="B170" s="4"/>
      <c r="C170" s="16"/>
      <c r="D170" s="16"/>
      <c r="E170" s="16"/>
      <c r="F170" s="17"/>
      <c r="G170" s="16"/>
      <c r="H170" s="16"/>
      <c r="I170" s="16"/>
      <c r="J170" s="16"/>
      <c r="K170" s="16"/>
      <c r="L170" s="18"/>
      <c r="M170" s="16"/>
      <c r="N170" s="18"/>
      <c r="O170" s="16"/>
      <c r="P170" s="18"/>
      <c r="Q170" s="16"/>
      <c r="R170" s="18"/>
      <c r="S170" s="16"/>
      <c r="T170" s="18"/>
      <c r="U170" s="16"/>
      <c r="V170" s="18"/>
      <c r="W170" s="16"/>
      <c r="X170" s="18"/>
      <c r="Y170" s="16"/>
      <c r="Z170" s="18"/>
      <c r="AA170" s="16"/>
      <c r="AB170" s="18"/>
    </row>
    <row r="171" spans="2:10" ht="12.75">
      <c r="B171" s="4"/>
      <c r="C171" s="4"/>
      <c r="F171" s="4"/>
      <c r="G171" s="4"/>
      <c r="H171" s="4"/>
      <c r="I171" s="4"/>
      <c r="J171" s="4"/>
    </row>
    <row r="172" spans="2:10" ht="12.75">
      <c r="B172" s="4"/>
      <c r="C172" s="4"/>
      <c r="F172" s="4"/>
      <c r="G172" s="4"/>
      <c r="H172" s="4"/>
      <c r="I172" s="4"/>
      <c r="J172" s="4"/>
    </row>
    <row r="173" spans="2:10" ht="12.75">
      <c r="B173" s="4"/>
      <c r="C173" s="4"/>
      <c r="F173" s="4"/>
      <c r="G173" s="4"/>
      <c r="H173" s="4"/>
      <c r="I173" s="4"/>
      <c r="J173" s="4"/>
    </row>
    <row r="174" spans="2:10" ht="12.75">
      <c r="B174" s="4"/>
      <c r="C174" s="4"/>
      <c r="F174" s="4"/>
      <c r="G174" s="4"/>
      <c r="H174" s="4"/>
      <c r="I174" s="4"/>
      <c r="J174" s="4"/>
    </row>
    <row r="175" spans="2:10" ht="12.75">
      <c r="B175" s="4"/>
      <c r="C175" s="4"/>
      <c r="F175" s="4"/>
      <c r="G175" s="4"/>
      <c r="H175" s="4"/>
      <c r="I175" s="4"/>
      <c r="J175" s="4"/>
    </row>
    <row r="176" spans="2:10" ht="12.75">
      <c r="B176" s="4"/>
      <c r="C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F185" s="4"/>
      <c r="G185" s="4"/>
      <c r="H185" s="4"/>
      <c r="I185" s="4"/>
      <c r="J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10" ht="12.75">
      <c r="A189" s="4"/>
      <c r="B189" s="4"/>
      <c r="C189" s="4"/>
      <c r="F189" s="4"/>
      <c r="G189" s="4"/>
      <c r="H189" s="4"/>
      <c r="I189" s="4"/>
      <c r="J189" s="4"/>
    </row>
    <row r="190" spans="1:2" ht="12.75">
      <c r="A190" s="4"/>
      <c r="B190" s="4"/>
    </row>
    <row r="191" spans="1:2" ht="12.75">
      <c r="A191" s="4"/>
      <c r="B191" s="4"/>
    </row>
    <row r="192" spans="1:10" ht="12.75">
      <c r="A192" s="4"/>
      <c r="B192" s="4"/>
      <c r="C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F195" s="4"/>
      <c r="G195" s="4"/>
      <c r="H195" s="4"/>
      <c r="I195" s="4"/>
      <c r="J195" s="4"/>
    </row>
    <row r="196" spans="1:2" ht="12.75">
      <c r="A196" s="4"/>
      <c r="B196" s="4"/>
    </row>
    <row r="197" spans="1:10" ht="12.75">
      <c r="A197" s="4"/>
      <c r="B197" s="4"/>
      <c r="C197" s="4"/>
      <c r="F197" s="4"/>
      <c r="G197" s="4"/>
      <c r="H197" s="4"/>
      <c r="I197" s="4"/>
      <c r="J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10" ht="12.75">
      <c r="A201" s="4"/>
      <c r="B201" s="4"/>
      <c r="C201" s="4"/>
      <c r="F201" s="4"/>
      <c r="G201" s="4"/>
      <c r="H201" s="4"/>
      <c r="I201" s="4"/>
      <c r="J201" s="4"/>
    </row>
    <row r="202" spans="1:2" ht="12.75">
      <c r="A202" s="4"/>
      <c r="B202" s="4"/>
    </row>
    <row r="203" spans="1:10" ht="12.75">
      <c r="A203" s="4"/>
      <c r="B203" s="4"/>
      <c r="C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F204" s="4"/>
      <c r="G204" s="4"/>
      <c r="H204" s="4"/>
      <c r="I204" s="4"/>
      <c r="J204" s="4"/>
    </row>
    <row r="205" spans="1:5" ht="12.75">
      <c r="A205" s="4"/>
      <c r="B205" s="4"/>
      <c r="D205" s="21"/>
      <c r="E205" s="21"/>
    </row>
    <row r="206" spans="1:2" ht="12.75">
      <c r="A206" s="4"/>
      <c r="B206" s="4"/>
    </row>
    <row r="207" spans="1:10" ht="12.75">
      <c r="A207" s="4"/>
      <c r="B207" s="4"/>
      <c r="C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F209" s="4"/>
      <c r="G209" s="4"/>
      <c r="H209" s="4"/>
      <c r="I209" s="4"/>
      <c r="J209" s="4"/>
    </row>
    <row r="210" spans="1:2" ht="12.75">
      <c r="A210" s="4"/>
      <c r="B210" s="4"/>
    </row>
    <row r="211" spans="1:10" ht="12.75">
      <c r="A211" s="4"/>
      <c r="B211" s="4"/>
      <c r="C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F221" s="4"/>
      <c r="G221" s="4"/>
      <c r="H221" s="4"/>
      <c r="I221" s="4"/>
      <c r="J221" s="4"/>
    </row>
    <row r="222" spans="1:10" ht="12.75">
      <c r="A222" s="4"/>
      <c r="C222" s="4"/>
      <c r="F222" s="4"/>
      <c r="G222" s="4"/>
      <c r="H222" s="4"/>
      <c r="I222" s="4"/>
      <c r="J222" s="4"/>
    </row>
    <row r="223" spans="1:10" ht="12.75">
      <c r="A223" s="4"/>
      <c r="C223" s="4"/>
      <c r="F223" s="4"/>
      <c r="G223" s="4"/>
      <c r="H223" s="4"/>
      <c r="I223" s="4"/>
      <c r="J223" s="4"/>
    </row>
    <row r="224" spans="1:10" ht="12.75">
      <c r="A224" s="4"/>
      <c r="C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F229" s="4"/>
      <c r="G229" s="4"/>
      <c r="H229" s="4"/>
      <c r="I229" s="4"/>
      <c r="J229" s="4"/>
    </row>
    <row r="233" spans="1:10" ht="12.75">
      <c r="A233" s="4"/>
      <c r="B233" s="4"/>
      <c r="C233" s="4"/>
      <c r="F233" s="4"/>
      <c r="G233" s="4"/>
      <c r="H233" s="4"/>
      <c r="I233" s="4"/>
      <c r="J233" s="4"/>
    </row>
    <row r="237" spans="1:5" ht="12.75">
      <c r="A237" s="4"/>
      <c r="B237" s="4"/>
      <c r="C237" s="24"/>
      <c r="D237" s="24"/>
      <c r="E237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39">
    <mergeCell ref="A104:B104"/>
    <mergeCell ref="AI6:AJ6"/>
    <mergeCell ref="AI103:AJ103"/>
    <mergeCell ref="I103:J103"/>
    <mergeCell ref="K103:L103"/>
    <mergeCell ref="M103:N103"/>
    <mergeCell ref="O103:P103"/>
    <mergeCell ref="AA103:AB103"/>
    <mergeCell ref="M6:N6"/>
    <mergeCell ref="O6:P6"/>
    <mergeCell ref="AC6:AD6"/>
    <mergeCell ref="W103:X103"/>
    <mergeCell ref="K6:L6"/>
    <mergeCell ref="A7:B7"/>
    <mergeCell ref="Y103:Z103"/>
    <mergeCell ref="S103:T103"/>
    <mergeCell ref="U103:V103"/>
    <mergeCell ref="K102:AN102"/>
    <mergeCell ref="Q6:R6"/>
    <mergeCell ref="AG103:AH103"/>
    <mergeCell ref="AG6:AH6"/>
    <mergeCell ref="AC103:AD103"/>
    <mergeCell ref="A5:B6"/>
    <mergeCell ref="A102:B103"/>
    <mergeCell ref="AE6:AF6"/>
    <mergeCell ref="AE103:AF103"/>
    <mergeCell ref="Q103:R103"/>
    <mergeCell ref="I6:J6"/>
    <mergeCell ref="AA6:AB6"/>
    <mergeCell ref="AJ4:AN4"/>
    <mergeCell ref="K5:AN5"/>
    <mergeCell ref="AM103:AN103"/>
    <mergeCell ref="AK6:AL6"/>
    <mergeCell ref="AK103:AL103"/>
    <mergeCell ref="U6:V6"/>
    <mergeCell ref="W6:X6"/>
    <mergeCell ref="S6:T6"/>
    <mergeCell ref="Y6:Z6"/>
    <mergeCell ref="AM6:AN6"/>
  </mergeCells>
  <hyperlinks>
    <hyperlink ref="D93" location="Yeşilöz!A1" display="Yeşilöz"/>
    <hyperlink ref="D56" location="Üzümdere!A1" display="Akseki İbradı Üzümdere "/>
    <hyperlink ref="D85" location="Demirkazık!A1" display="Çamardı Demirkazık"/>
    <hyperlink ref="D24" location="Köyceğiz!A1" display="Köyceğiz"/>
    <hyperlink ref="D75" location="'Hopur Topaşır'!A1" display="Tarsus-Hopur Topaşır "/>
    <hyperlink ref="D74" location="Hisardağı!A1" display="Hisardağ ve Gedikdağı "/>
    <hyperlink ref="D73" location="Çamlıyayla!A1" display="Çamlıyayla-Cehennemderesi"/>
    <hyperlink ref="D71" location="'Mut Kestel'!A1" display="Mut Kestel Dağı "/>
    <hyperlink ref="D53" location="Bozdağ!A1" display="Bozdağ"/>
    <hyperlink ref="D89" location="Aladağlar!A1" display="Yahyalı Aladağlar"/>
    <hyperlink ref="D77" location="Arsuz!A1" display="İskenderun Arsuz"/>
    <hyperlink ref="D22" location="Çivril!A1" display="Çivril Akdağ"/>
    <hyperlink ref="D45" location="Yedigöller!A1" display="Yedigöller"/>
    <hyperlink ref="D126" location="Çoruh!A1" display="Yusufeli Çoruh Vadisi"/>
    <hyperlink ref="D63" location="Sivridağ!A1" display="Sivridağ "/>
    <hyperlink ref="D62" location="Sarıkaya!A1" display="Sarıkaya "/>
    <hyperlink ref="D61" location="Kıbrısçayı!A1" display="Kaş Kıbrıs Çayı "/>
    <hyperlink ref="D60" location="Gündoğmuş!A1" display="Gündoğmuş "/>
    <hyperlink ref="D59" location="Düzlerçamı!A1" display="Düzlerçamı "/>
    <hyperlink ref="D58" location="Gidengelmez!A1" display="Cevizli Gidengelmez Dağı "/>
    <hyperlink ref="D57" location="Dimçayı!A1" display="Alanya Dimçayı "/>
    <hyperlink ref="D10" location="Çilingoz!A1" display="Çatalca Çilingo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50" r:id="rId1"/>
  <rowBreaks count="1" manualBreakCount="1">
    <brk id="97" max="32" man="1"/>
  </rowBreaks>
  <colBreaks count="1" manualBreakCount="1">
    <brk id="34" max="165" man="1"/>
  </colBreaks>
  <ignoredErrors>
    <ignoredError sqref="I20 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2013-12-18T09:06:01Z</cp:lastPrinted>
  <dcterms:created xsi:type="dcterms:W3CDTF">1999-05-26T11:21:22Z</dcterms:created>
  <dcterms:modified xsi:type="dcterms:W3CDTF">2018-10-04T13:27:53Z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